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416" yWindow="65416" windowWidth="20736" windowHeight="11160" activeTab="0"/>
  </bookViews>
  <sheets>
    <sheet name="PTBA-2022 " sheetId="1" r:id="rId1"/>
    <sheet name="RECAPITULATIF" sheetId="2" r:id="rId2"/>
  </sheets>
  <definedNames/>
  <calcPr fullCalcOnLoad="1"/>
</workbook>
</file>

<file path=xl/comments1.xml><?xml version="1.0" encoding="utf-8"?>
<comments xmlns="http://schemas.openxmlformats.org/spreadsheetml/2006/main">
  <authors>
    <author>HP</author>
    <author>Schenineda</author>
  </authors>
  <commentList>
    <comment ref="C1" authorId="0">
      <text>
        <r>
          <rPr>
            <b/>
            <sz val="9"/>
            <rFont val="Tahoma"/>
            <family val="2"/>
          </rPr>
          <t>HP:</t>
        </r>
        <r>
          <rPr>
            <sz val="9"/>
            <rFont val="Tahoma"/>
            <family val="2"/>
          </rPr>
          <t xml:space="preserve">
La parie Contribution des partenaires doit etre renseignée </t>
        </r>
      </text>
    </comment>
    <comment ref="V6" authorId="1">
      <text>
        <r>
          <rPr>
            <b/>
            <sz val="9"/>
            <rFont val="Tahoma"/>
            <family val="2"/>
          </rPr>
          <t>Schenineda:</t>
        </r>
        <r>
          <rPr>
            <sz val="9"/>
            <rFont val="Tahoma"/>
            <family val="2"/>
          </rPr>
          <t xml:space="preserve">
If the addition of an activity or component requires further clarification, state it. Expecially since COVID may alter center activities and focus</t>
        </r>
      </text>
    </comment>
  </commentList>
</comments>
</file>

<file path=xl/comments2.xml><?xml version="1.0" encoding="utf-8"?>
<comments xmlns="http://schemas.openxmlformats.org/spreadsheetml/2006/main">
  <authors>
    <author>HP</author>
  </authors>
  <commentList>
    <comment ref="D6" authorId="0">
      <text>
        <r>
          <rPr>
            <b/>
            <sz val="9"/>
            <rFont val="Tahoma"/>
            <family val="2"/>
          </rPr>
          <t>HP:</t>
        </r>
        <r>
          <rPr>
            <sz val="9"/>
            <rFont val="Tahoma"/>
            <family val="2"/>
          </rPr>
          <t xml:space="preserve">
la nouvelle valeur serait 247 000 dollars</t>
        </r>
      </text>
    </comment>
    <comment ref="F6" authorId="0">
      <text>
        <r>
          <rPr>
            <b/>
            <sz val="9"/>
            <rFont val="Tahoma"/>
            <family val="2"/>
          </rPr>
          <t>HP:</t>
        </r>
        <r>
          <rPr>
            <sz val="9"/>
            <rFont val="Tahoma"/>
            <family val="2"/>
          </rPr>
          <t xml:space="preserve">
Nouveau poourcentage 21%</t>
        </r>
      </text>
    </comment>
    <comment ref="K6" authorId="0">
      <text>
        <r>
          <rPr>
            <b/>
            <sz val="9"/>
            <rFont val="Tahoma"/>
            <family val="2"/>
          </rPr>
          <t>HP:</t>
        </r>
        <r>
          <rPr>
            <sz val="9"/>
            <rFont val="Tahoma"/>
            <family val="2"/>
          </rPr>
          <t xml:space="preserve">
la nouvelle valeur serait 247 000 dollars</t>
        </r>
      </text>
    </comment>
    <comment ref="M6" authorId="0">
      <text>
        <r>
          <rPr>
            <b/>
            <sz val="9"/>
            <rFont val="Tahoma"/>
            <family val="2"/>
          </rPr>
          <t>HP:</t>
        </r>
        <r>
          <rPr>
            <sz val="9"/>
            <rFont val="Tahoma"/>
            <family val="2"/>
          </rPr>
          <t xml:space="preserve">
Nouveau poourcentage 21%</t>
        </r>
      </text>
    </comment>
  </commentList>
</comments>
</file>

<file path=xl/sharedStrings.xml><?xml version="1.0" encoding="utf-8"?>
<sst xmlns="http://schemas.openxmlformats.org/spreadsheetml/2006/main" count="468" uniqueCount="371">
  <si>
    <r>
      <t xml:space="preserve">Nom du centre : </t>
    </r>
    <r>
      <rPr>
        <b/>
        <sz val="12"/>
        <color indexed="8"/>
        <rFont val="Times New Roman"/>
        <family val="1"/>
      </rPr>
      <t>Centre d'Excellence Régional pour la Maîtrise de l'Electricité (CERME)</t>
    </r>
  </si>
  <si>
    <r>
      <t xml:space="preserve">Institution : </t>
    </r>
    <r>
      <rPr>
        <b/>
        <sz val="12"/>
        <color indexed="8"/>
        <rFont val="Times New Roman"/>
        <family val="1"/>
      </rPr>
      <t>Université de Lomé</t>
    </r>
  </si>
  <si>
    <t>Dans les délais prévus</t>
  </si>
  <si>
    <r>
      <t xml:space="preserve">Pays : </t>
    </r>
    <r>
      <rPr>
        <b/>
        <sz val="12"/>
        <color indexed="8"/>
        <rFont val="Times New Roman"/>
        <family val="1"/>
      </rPr>
      <t>TOGO</t>
    </r>
  </si>
  <si>
    <r>
      <t xml:space="preserve">Leader du centre : </t>
    </r>
    <r>
      <rPr>
        <b/>
        <sz val="12"/>
        <color indexed="8"/>
        <rFont val="Times New Roman"/>
        <family val="1"/>
      </rPr>
      <t>Professeur Ayité Sénah Akoda AJAVON</t>
    </r>
  </si>
  <si>
    <t>En retard sur le programme</t>
  </si>
  <si>
    <t>Plan de travail annuel (mois XXX-mois XXX, année) : 01/01 - 12/31, 2022</t>
  </si>
  <si>
    <t>Activités du plan de travail</t>
  </si>
  <si>
    <t>Description</t>
  </si>
  <si>
    <t xml:space="preserve">Contribution des partenaires (le cas échéant)
</t>
  </si>
  <si>
    <t>2022 Y2Q1</t>
  </si>
  <si>
    <t>2022 Y2Q2</t>
  </si>
  <si>
    <t>2022 Y2Q3</t>
  </si>
  <si>
    <t>2022 Y2Q4</t>
  </si>
  <si>
    <t xml:space="preserve">Etapes / Résultats
</t>
  </si>
  <si>
    <t xml:space="preserve">Si NOUVEAU, fournir une justification
</t>
  </si>
  <si>
    <t>Budget estimé ($)</t>
  </si>
  <si>
    <t>Estimation des recettes ($)</t>
  </si>
  <si>
    <t>Contribution du partenaire ($)</t>
  </si>
  <si>
    <t>Responsible</t>
  </si>
  <si>
    <t>Jan</t>
  </si>
  <si>
    <t>Feb</t>
  </si>
  <si>
    <t>Mar</t>
  </si>
  <si>
    <t>Avr</t>
  </si>
  <si>
    <t>Mai</t>
  </si>
  <si>
    <t>Jui</t>
  </si>
  <si>
    <t>Jul</t>
  </si>
  <si>
    <t>Aout</t>
  </si>
  <si>
    <t>Sep</t>
  </si>
  <si>
    <t>Oct</t>
  </si>
  <si>
    <t>Nov</t>
  </si>
  <si>
    <t>Dec</t>
  </si>
  <si>
    <t>Action 1: Gouvernance et fonctionnement\Action du DLI</t>
  </si>
  <si>
    <t>Sous-action 1a: Mise en place de l’administration du CERME et démarrage des activités\</t>
  </si>
  <si>
    <r>
      <rPr>
        <b/>
        <u val="single"/>
        <sz val="11"/>
        <color indexed="8"/>
        <rFont val="Times New Roman"/>
        <family val="1"/>
      </rPr>
      <t>Activité 1</t>
    </r>
    <r>
      <rPr>
        <b/>
        <sz val="11"/>
        <color indexed="8"/>
        <rFont val="Times New Roman"/>
        <family val="1"/>
      </rPr>
      <t xml:space="preserve"> : </t>
    </r>
    <r>
      <rPr>
        <sz val="11"/>
        <color indexed="8"/>
        <rFont val="Times New Roman"/>
        <family val="1"/>
      </rPr>
      <t>Mise en place du personnel de l'équipe du Projet (Agent de liaison).</t>
    </r>
  </si>
  <si>
    <t>Afin de compléter l'équipe du CERME il s'avère nécessaire d'accelerer   le processus de recrutement d'un Agent de Liaison Industrielle (ALI); à la nomination du Comité ad'hoc qui conduira le processus de recrutement ; au dépouillement des dossiers ; à l'entretien avec les candiats présélectionnés ; à la proclamation des résultats de recrutement. Après il faut procéder aux négociations et à la signature de contrat</t>
  </si>
  <si>
    <t xml:space="preserve">1 - Documents des appels à candidature disponibles ;                                                2 - Rapport de recrutement de l'ALI ;                                                                              3 - Contrats de travail signé.                    </t>
  </si>
  <si>
    <t>Selon l'ANO de la BM, le CERME peut procéder au recrutement d'un Agent de Liaison Industrielle (ALI) sur la base d'une consultation restreinte</t>
  </si>
  <si>
    <t>PRMP de l'UL ; Unité de coordination du CERME ;  Banque Mondiale.</t>
  </si>
  <si>
    <r>
      <rPr>
        <b/>
        <u val="single"/>
        <sz val="11"/>
        <color indexed="8"/>
        <rFont val="Times New Roman"/>
        <family val="1"/>
      </rPr>
      <t>Activité 2</t>
    </r>
    <r>
      <rPr>
        <sz val="11"/>
        <color indexed="8"/>
        <rFont val="Times New Roman"/>
        <family val="1"/>
      </rPr>
      <t xml:space="preserve"> </t>
    </r>
    <r>
      <rPr>
        <b/>
        <sz val="11"/>
        <color indexed="8"/>
        <rFont val="Times New Roman"/>
        <family val="1"/>
      </rPr>
      <t>:</t>
    </r>
    <r>
      <rPr>
        <sz val="11"/>
        <color indexed="8"/>
        <rFont val="Times New Roman"/>
        <family val="1"/>
      </rPr>
      <t xml:space="preserve"> Désignation, Installation et Réunions périodiques  du Comité National de Pilotage des Centres de l'UL dont le  CERME, conformément à un  arrêté.</t>
    </r>
  </si>
  <si>
    <t>Selon la Banque Mondiale, il faut au niveau du Ministère de tutel, une structure agissant comme observatoire et veille de la gouvernance au CERME afin d'évaluer périodiquement le niveau d'exécution des activités du CERME.</t>
  </si>
  <si>
    <t>Contrôle de la gouvernance du Centre</t>
  </si>
  <si>
    <t>1 - PV de réunions ;                                               
2 - Directives d'administration ;                                     3 - Avis de convocation des réunions.</t>
  </si>
  <si>
    <t>Amélioration de la qualité de la gouvernance au sein du CERME et Assurer l'efficacité de la gestion du centre.</t>
  </si>
  <si>
    <t>MESR ; Présidence UL ; Unité de coordination du CERME.</t>
  </si>
  <si>
    <r>
      <rPr>
        <b/>
        <u val="single"/>
        <sz val="11"/>
        <color indexed="8"/>
        <rFont val="Times New Roman"/>
        <family val="1"/>
      </rPr>
      <t>Activité 3</t>
    </r>
    <r>
      <rPr>
        <sz val="11"/>
        <color indexed="8"/>
        <rFont val="Times New Roman"/>
        <family val="1"/>
      </rPr>
      <t xml:space="preserve"> </t>
    </r>
    <r>
      <rPr>
        <b/>
        <sz val="11"/>
        <color indexed="8"/>
        <rFont val="Times New Roman"/>
        <family val="1"/>
      </rPr>
      <t>:</t>
    </r>
    <r>
      <rPr>
        <sz val="11"/>
        <color indexed="8"/>
        <rFont val="Times New Roman"/>
        <family val="1"/>
      </rPr>
      <t xml:space="preserve"> Séances du Comité d’Audit Interne du CERME conformémént à un arrêté.</t>
    </r>
  </si>
  <si>
    <t>Comité d’Audit a pour rôle d'approuver les rapports des missions d’Audits Interne et Externe diligentées au CERME.</t>
  </si>
  <si>
    <t>Aprouve les rapports de mission d'Audits Externes</t>
  </si>
  <si>
    <t>1 - PV de réunions ;                                               
2 - Directives d'administration ;                                    3 - Avis de convocation des réunions.</t>
  </si>
  <si>
    <t>Transparence des écritures comptables du CERME</t>
  </si>
  <si>
    <t>Présidence UL ; Unité de coordination du CERME.</t>
  </si>
  <si>
    <r>
      <rPr>
        <b/>
        <u val="single"/>
        <sz val="11"/>
        <color indexed="8"/>
        <rFont val="Times New Roman"/>
        <family val="1"/>
      </rPr>
      <t>Activité 4</t>
    </r>
    <r>
      <rPr>
        <sz val="11"/>
        <color indexed="8"/>
        <rFont val="Times New Roman"/>
        <family val="1"/>
      </rPr>
      <t xml:space="preserve"> </t>
    </r>
    <r>
      <rPr>
        <b/>
        <sz val="11"/>
        <color indexed="8"/>
        <rFont val="Times New Roman"/>
        <family val="1"/>
      </rPr>
      <t>:</t>
    </r>
    <r>
      <rPr>
        <sz val="11"/>
        <color indexed="8"/>
        <rFont val="Times New Roman"/>
        <family val="1"/>
      </rPr>
      <t xml:space="preserve"> Renforcement de capacités du personnel technique et contractuel du CERME et de l'UL.</t>
    </r>
  </si>
  <si>
    <t>Renforcer la capacité du personnel technique et contractuel par des formations spécifiques de courte durée</t>
  </si>
  <si>
    <t>Appui technique</t>
  </si>
  <si>
    <t>1 - Fiche d'inscription à la formation ;                                                            2 - Frais de formationen ; 
3 - Frais de prise en charge de sejour pour le personnel technique et contractuel en formation .</t>
  </si>
  <si>
    <t>Assurer au personnel  une bonne maîtrise  des procédures de Gestion de Projets, Suivi-Evaluation, Gestion Financière, Passation des Marchés pour une gestion efficace et efficiente.</t>
  </si>
  <si>
    <t>Présidence UL ; Unités de coordination du CERME</t>
  </si>
  <si>
    <r>
      <rPr>
        <b/>
        <u val="single"/>
        <sz val="11"/>
        <color indexed="8"/>
        <rFont val="Times New Roman"/>
        <family val="1"/>
      </rPr>
      <t>Activité 5</t>
    </r>
    <r>
      <rPr>
        <sz val="11"/>
        <color indexed="8"/>
        <rFont val="Times New Roman"/>
        <family val="1"/>
      </rPr>
      <t xml:space="preserve"> </t>
    </r>
    <r>
      <rPr>
        <b/>
        <sz val="11"/>
        <color indexed="8"/>
        <rFont val="Times New Roman"/>
        <family val="1"/>
      </rPr>
      <t>:</t>
    </r>
    <r>
      <rPr>
        <sz val="11"/>
        <color indexed="8"/>
        <rFont val="Times New Roman"/>
        <family val="1"/>
      </rPr>
      <t xml:space="preserve"> Réunions périodiques de l'Administration du  CERME.</t>
    </r>
  </si>
  <si>
    <t xml:space="preserve">Faire les points périodique de la feuille de route.  </t>
  </si>
  <si>
    <t>1 - Provision pour la collation (pause café) ;                                                               2 - PV de réunion ;                                                
3 - Avis de convocation des réunions.</t>
  </si>
  <si>
    <t>Assurer l'efficacité de la gestion du centre (4 réunions par mois)</t>
  </si>
  <si>
    <t>Unité de coordination du CERME.</t>
  </si>
  <si>
    <t>Rémunérer le personnel contractuel. (Prevision du salaire de ALI)</t>
  </si>
  <si>
    <t>Contrats du personnel. (Prevision du Contrat de ALI)</t>
  </si>
  <si>
    <t>Rendre efficace l'unité de coordination du centre.</t>
  </si>
  <si>
    <r>
      <rPr>
        <b/>
        <u val="single"/>
        <sz val="11"/>
        <color indexed="8"/>
        <rFont val="Times New Roman"/>
        <family val="1"/>
      </rPr>
      <t>Activité 7</t>
    </r>
    <r>
      <rPr>
        <b/>
        <sz val="11"/>
        <color indexed="8"/>
        <rFont val="Times New Roman"/>
        <family val="1"/>
      </rPr>
      <t xml:space="preserve"> :</t>
    </r>
    <r>
      <rPr>
        <sz val="11"/>
        <color indexed="8"/>
        <rFont val="Times New Roman"/>
        <family val="1"/>
      </rPr>
      <t xml:space="preserve"> Insertion et publication au CERME.</t>
    </r>
  </si>
  <si>
    <t>Publier des Avis à Manifestation d'Intérêt (AMI), des Appels d'Offres (AO), des Appels à Candidature pour les formations  dans le quotidien national et autres.</t>
  </si>
  <si>
    <t>AMI, AO, Appel à candidatures publiés</t>
  </si>
  <si>
    <t>Transparence dans les procédures de passations et de recrutements.</t>
  </si>
  <si>
    <t>Unité de coordination du CERME; PRMP-UL</t>
  </si>
  <si>
    <r>
      <rPr>
        <b/>
        <u val="single"/>
        <sz val="11"/>
        <color indexed="8"/>
        <rFont val="Times New Roman"/>
        <family val="1"/>
      </rPr>
      <t>Activité 8</t>
    </r>
    <r>
      <rPr>
        <b/>
        <sz val="11"/>
        <color indexed="8"/>
        <rFont val="Times New Roman"/>
        <family val="1"/>
      </rPr>
      <t xml:space="preserve"> :</t>
    </r>
    <r>
      <rPr>
        <sz val="11"/>
        <color indexed="8"/>
        <rFont val="Times New Roman"/>
        <family val="1"/>
      </rPr>
      <t xml:space="preserve"> Dynamisation et animation du site Web pour le CERME.</t>
    </r>
  </si>
  <si>
    <t>Améliorer la  visibilité du CERME à travers le site.</t>
  </si>
  <si>
    <t>Site web du CERME dynamique, animé et très visible.</t>
  </si>
  <si>
    <t>Rendre plus accessible le site web du CERME.</t>
  </si>
  <si>
    <r>
      <rPr>
        <b/>
        <u val="single"/>
        <sz val="11"/>
        <color indexed="8"/>
        <rFont val="Times New Roman"/>
        <family val="1"/>
      </rPr>
      <t>Activité 9</t>
    </r>
    <r>
      <rPr>
        <b/>
        <sz val="11"/>
        <color indexed="8"/>
        <rFont val="Times New Roman"/>
        <family val="1"/>
      </rPr>
      <t xml:space="preserve"> :</t>
    </r>
    <r>
      <rPr>
        <sz val="11"/>
        <color indexed="8"/>
        <rFont val="Times New Roman"/>
        <family val="1"/>
      </rPr>
      <t xml:space="preserve"> Communication pour la promotion du CERME.</t>
    </r>
  </si>
  <si>
    <t>Promouvoir le CERME au Togo et dans la sous région.</t>
  </si>
  <si>
    <t xml:space="preserve"> 1 - Contrat  de conception et d'édition des gadgets  de communication (flyers, dépliants , kakémonos etc) ;                                                                            2 - Missions de voyage de communication dans les chancelleries des universités  et  nouer des partenariats avec les industries de la filière d'électricté.</t>
  </si>
  <si>
    <t>Faire connaître de centre et le rendre attractif par des missions de communication dans les chancelleries des universités de la sous-région et de  production de gadgets de communication.</t>
  </si>
  <si>
    <t>Renforcer le parc informatique et bureautique du CERME.</t>
  </si>
  <si>
    <r>
      <rPr>
        <b/>
        <u val="single"/>
        <sz val="11"/>
        <color indexed="8"/>
        <rFont val="Times New Roman"/>
        <family val="1"/>
      </rPr>
      <t>Activité 11</t>
    </r>
    <r>
      <rPr>
        <b/>
        <sz val="11"/>
        <color indexed="8"/>
        <rFont val="Times New Roman"/>
        <family val="1"/>
      </rPr>
      <t xml:space="preserve"> :</t>
    </r>
    <r>
      <rPr>
        <sz val="11"/>
        <color indexed="8"/>
        <rFont val="Times New Roman"/>
        <family val="1"/>
      </rPr>
      <t xml:space="preserve"> Maintenance des équipements informatiques et renouvellement anti-virus.</t>
    </r>
  </si>
  <si>
    <t>Entretenir périodiquement  le parc matériel informatique et bureautique du CERME.</t>
  </si>
  <si>
    <t>Rapport de maintenance périodique.</t>
  </si>
  <si>
    <t>Assurer la longévité des équipements informatiques.</t>
  </si>
  <si>
    <r>
      <rPr>
        <b/>
        <u val="single"/>
        <sz val="11"/>
        <rFont val="Times New Roman"/>
        <family val="1"/>
      </rPr>
      <t>Activité 12</t>
    </r>
    <r>
      <rPr>
        <b/>
        <sz val="11"/>
        <rFont val="Times New Roman"/>
        <family val="1"/>
      </rPr>
      <t xml:space="preserve"> :</t>
    </r>
    <r>
      <rPr>
        <sz val="11"/>
        <rFont val="Times New Roman"/>
        <family val="1"/>
      </rPr>
      <t xml:space="preserve"> Fonctionnement du matériel roulant. </t>
    </r>
  </si>
  <si>
    <t>Faciliter  le déplacement administratif au personnel administratif et technique du centre.</t>
  </si>
  <si>
    <t>Registre ou carnet  de bord du véhicule.</t>
  </si>
  <si>
    <t>° Frais de Maintenance, de Carburant, de Lubrifiant, d'Assurance, de Visite technique du véhicume
° Dotation en carburant du personnel technique et d'appui</t>
  </si>
  <si>
    <t>Facilité les deplacements du staff de CERME</t>
  </si>
  <si>
    <t>En vue de facilité la mobilité du personnel des Centres d'Excéllence  le Président de l'UL asorti une note de décision pour les dotations en carburants et en communication aux membre de staff de chaque centre</t>
  </si>
  <si>
    <t>Bon de commande et bordereau de livraison.</t>
  </si>
  <si>
    <t>Doter le staff de CERME en moyen de deplacement</t>
  </si>
  <si>
    <t>Faciliter la communication entre les membres de l'équipe technique.  Et les partenaires</t>
  </si>
  <si>
    <t>1 - Bon de commande ;
2 - Bordereau de livraison.</t>
  </si>
  <si>
    <t>Frais de téléphone et de crédit de communication.</t>
  </si>
  <si>
    <r>
      <rPr>
        <b/>
        <u val="single"/>
        <sz val="11"/>
        <color indexed="8"/>
        <rFont val="Times New Roman"/>
        <family val="1"/>
      </rPr>
      <t>Activité 15</t>
    </r>
    <r>
      <rPr>
        <b/>
        <sz val="11"/>
        <color indexed="8"/>
        <rFont val="Times New Roman"/>
        <family val="1"/>
      </rPr>
      <t xml:space="preserve"> :</t>
    </r>
    <r>
      <rPr>
        <sz val="11"/>
        <color indexed="8"/>
        <rFont val="Times New Roman"/>
        <family val="1"/>
      </rPr>
      <t xml:space="preserve"> Fourniture de bureau et consommables informatiques</t>
    </r>
  </si>
  <si>
    <t>Disposer de consommable de bureau et consommables informatiques</t>
  </si>
  <si>
    <t>1 - Bon de commande ;                                     
2 - Bordereau de livraison.</t>
  </si>
  <si>
    <t>Achat de ramettes, stylos, enveloppes…</t>
  </si>
  <si>
    <r>
      <rPr>
        <b/>
        <u val="single"/>
        <sz val="11"/>
        <rFont val="Times New Roman"/>
        <family val="1"/>
      </rPr>
      <t>Activité 16</t>
    </r>
    <r>
      <rPr>
        <b/>
        <sz val="11"/>
        <rFont val="Times New Roman"/>
        <family val="1"/>
      </rPr>
      <t xml:space="preserve"> : </t>
    </r>
    <r>
      <rPr>
        <sz val="11"/>
        <rFont val="Times New Roman"/>
        <family val="1"/>
      </rPr>
      <t>Entretien des bureaux et produits d'entretien et de produits de lutte contre COVID 19</t>
    </r>
  </si>
  <si>
    <t>Assurer l'entretien des bureaux du centre et la protection du personnel contre covid 19</t>
  </si>
  <si>
    <t>1 - Bon de commande ;                                          
2 - Bordereau de livraison.</t>
  </si>
  <si>
    <t>Achat de détergent et autres produits d'entretien. (Matériel et produits de lutte contre la COVID 19)</t>
  </si>
  <si>
    <r>
      <rPr>
        <b/>
        <u val="single"/>
        <sz val="11"/>
        <color indexed="8"/>
        <rFont val="Times New Roman"/>
        <family val="1"/>
      </rPr>
      <t>Activité 17</t>
    </r>
    <r>
      <rPr>
        <b/>
        <sz val="11"/>
        <color indexed="8"/>
        <rFont val="Times New Roman"/>
        <family val="1"/>
      </rPr>
      <t xml:space="preserve"> :</t>
    </r>
    <r>
      <rPr>
        <sz val="11"/>
        <color indexed="8"/>
        <rFont val="Times New Roman"/>
        <family val="1"/>
      </rPr>
      <t xml:space="preserve"> Assurance du personnel.</t>
    </r>
  </si>
  <si>
    <t>Assurer le personnel auprès des compagnies d'assurance.</t>
  </si>
  <si>
    <t>Contrat d'assurance.</t>
  </si>
  <si>
    <t>Souscription de police assurance maladie au personnel contractuel au CERME.( SGF , SPM et ALI) (Prévision de l'ensemble des primes pour ALI avec une femme et 3 enfants pour un total de 1 726 634)</t>
  </si>
  <si>
    <t>Article 18: Amenagement et équipement de bureau du personnel et petites reparations</t>
  </si>
  <si>
    <t>Amenager les bureaux mis à la disposition du personnel et et les équiper en matériels mobiliers.
Faciliter les petites réparations de bureau</t>
  </si>
  <si>
    <t>1. Devis
2.  Factures
3. Boredereau de livraison</t>
  </si>
  <si>
    <t>Les bureaus misa à disposition de CERME par CERSA exigent des travaux de cloisenement, les équipenments en meubles pour les Spécialistes et du personnel d'appui de CERME</t>
  </si>
  <si>
    <r>
      <rPr>
        <b/>
        <u val="single"/>
        <sz val="11"/>
        <color indexed="8"/>
        <rFont val="Times New Roman"/>
        <family val="1"/>
      </rPr>
      <t>Activité 19</t>
    </r>
    <r>
      <rPr>
        <b/>
        <sz val="11"/>
        <color indexed="8"/>
        <rFont val="Times New Roman"/>
        <family val="1"/>
      </rPr>
      <t xml:space="preserve"> :</t>
    </r>
    <r>
      <rPr>
        <sz val="11"/>
        <color indexed="8"/>
        <rFont val="Times New Roman"/>
        <family val="1"/>
      </rPr>
      <t xml:space="preserve"> Autres frais de fonctionnement.</t>
    </r>
  </si>
  <si>
    <t>Assurer les autres dépenses de fonctionnement.</t>
  </si>
  <si>
    <t>Frais bancaires etc.</t>
  </si>
  <si>
    <t>Sous-Action 1b: Suivi-évaluation semestriel de performance financière</t>
  </si>
  <si>
    <t>Acquérir une licence du  logiciel Tom²pro doté de caractéristiques multiprojets, multidonateurs et multisites. 
(Assurer la maintenance et l'assistance du fournisseur du logiciel TOM2PRO)</t>
  </si>
  <si>
    <t>Logiciel Tom²pro multiprojets, mulisites et multidonateurs opérationalisé</t>
  </si>
  <si>
    <t>Acquisition du logiciel par le CERSA et le Complémént des frais de la licence dédiée au  CERME.
(Frais de maintenance et d'assistance)</t>
  </si>
  <si>
    <t>Améliorer la gestion financière au CERME</t>
  </si>
  <si>
    <t>1 - Rapport d'audit interne trimestriel ;
2 - Rapport d'audit externe annuel.</t>
  </si>
  <si>
    <t xml:space="preserve">Transparence de la gestion financière au CERME par l'audit externe et l'audit interne,
</t>
  </si>
  <si>
    <t>Mobiliser les compétences nécessaires pour les activités de recherche</t>
  </si>
  <si>
    <t xml:space="preserve">Productions scientifiques. </t>
  </si>
  <si>
    <t>Rendre  les activités de recherche performantes.</t>
  </si>
  <si>
    <t xml:space="preserve">Renforcer les capacités en matière de performance de la recherche au CERME </t>
  </si>
  <si>
    <t>Rapport d’audit interne de la performance de la recherche.</t>
  </si>
  <si>
    <t>Rendre  les activités de recherche performantes par le renforcement de capacité des auteurs.</t>
  </si>
  <si>
    <t>Evaluer régulièrement  les activités d’enseignement et de formation du CERME</t>
  </si>
  <si>
    <t>Appui technique et conseil</t>
  </si>
  <si>
    <t>1 - Rapport ; 
2 -  PV.</t>
  </si>
  <si>
    <t>Programmation  des enseignements, Organisations des missions d'enseignments, Journée d'intégration etc.</t>
  </si>
  <si>
    <t>Unité de Coordination (DA-Chef service formation).</t>
  </si>
  <si>
    <t>Trouver des stages périodiques pour tous les étudiants.</t>
  </si>
  <si>
    <t>Rapport de Mission de visite des entreprises du secteur de l'électricité au Togo et au Bénin</t>
  </si>
  <si>
    <t>Prendre contact avec les structures susceptibles  d'acceuillir les étudiants du CERME pour leur  stage.</t>
  </si>
  <si>
    <t xml:space="preserve">Formaliser le fonctionnement du CCSI. </t>
  </si>
  <si>
    <t xml:space="preserve">PV des réunions  ou rapport d'activités                       </t>
  </si>
  <si>
    <t xml:space="preserve">Faire le bilan avec le CCS sur l'évolution de la formation et des travaux de recherche au CERME.  </t>
  </si>
  <si>
    <t>Rencontrer les pofessionnels en EnR. Poser les bases d'un début de collaboration avec ces profectionnels. Discuter des possibiltés de stage et de renforcement de capacité.</t>
  </si>
  <si>
    <r>
      <rPr>
        <b/>
        <u val="single"/>
        <sz val="11"/>
        <color indexed="8"/>
        <rFont val="Times New Roman"/>
        <family val="1"/>
      </rPr>
      <t>Activité 1</t>
    </r>
    <r>
      <rPr>
        <b/>
        <sz val="11"/>
        <color indexed="8"/>
        <rFont val="Times New Roman"/>
        <family val="1"/>
      </rPr>
      <t xml:space="preserve"> :</t>
    </r>
    <r>
      <rPr>
        <sz val="11"/>
        <color indexed="8"/>
        <rFont val="Times New Roman"/>
        <family val="1"/>
      </rPr>
      <t xml:space="preserve"> Achat de titre de voyage et frais de séjour aux ateliers CEA</t>
    </r>
  </si>
  <si>
    <t>Participer aux ateliers des CEA de mise à jour, de leçons apprises, d’échange d’expériences et de création de réseaux</t>
  </si>
  <si>
    <t>Conseil et accueil</t>
  </si>
  <si>
    <t>Rapports des missions des ateliers</t>
  </si>
  <si>
    <t>Prendre part aux ateliers de CEA pour les  mises à jour, les leçons apprises, les échanges d’expériences et les créations de réseaux</t>
  </si>
  <si>
    <t>Action 2: Excellence dans l’enseignement et la formation\Action du DLI</t>
  </si>
  <si>
    <t>Sous-Action 2a: Evaluation et accompagnement des anciens masters</t>
  </si>
  <si>
    <r>
      <rPr>
        <b/>
        <u val="single"/>
        <sz val="11"/>
        <color indexed="8"/>
        <rFont val="Times New Roman"/>
        <family val="1"/>
      </rPr>
      <t>Activité 1</t>
    </r>
    <r>
      <rPr>
        <b/>
        <sz val="11"/>
        <color indexed="8"/>
        <rFont val="Times New Roman"/>
        <family val="1"/>
      </rPr>
      <t xml:space="preserve"> : Sélection des masters accompagnés  (</t>
    </r>
    <r>
      <rPr>
        <sz val="11"/>
        <color indexed="8"/>
        <rFont val="Times New Roman"/>
        <family val="1"/>
      </rPr>
      <t>analyse des syllabus, définition des forces et faiblesses des Masters (Elaboration d'une matrice SWOT)).</t>
    </r>
  </si>
  <si>
    <t>Analyser les syllabi pour détecter les Forces Faiblesses, Opportunités et Menaces des Masters à accompagner</t>
  </si>
  <si>
    <t>1 - PV des réunions ;                                              2 - Rapports d’analyse.</t>
  </si>
  <si>
    <t>Détecter la matrice SWOT dans le cadre de l'évaluation des gaps programmatiques  au niveau des Master à accompagner</t>
  </si>
  <si>
    <r>
      <rPr>
        <b/>
        <u val="single"/>
        <sz val="11"/>
        <color indexed="8"/>
        <rFont val="Times New Roman"/>
        <family val="1"/>
      </rPr>
      <t>Activité 2</t>
    </r>
    <r>
      <rPr>
        <b/>
        <sz val="11"/>
        <color indexed="8"/>
        <rFont val="Times New Roman"/>
        <family val="1"/>
      </rPr>
      <t xml:space="preserve"> :</t>
    </r>
    <r>
      <rPr>
        <sz val="11"/>
        <color indexed="8"/>
        <rFont val="Times New Roman"/>
        <family val="1"/>
      </rPr>
      <t xml:space="preserve"> Partage des résultats avec  les coordinateurs</t>
    </r>
  </si>
  <si>
    <t>Diffuser les résultats d'évaluation de l'analyse SWOT</t>
  </si>
  <si>
    <t>1 - Rapports d’analyse ;                                          2 - Liste des masters sélectionnés publiées</t>
  </si>
  <si>
    <t>Diffuser les gaps programmatiques  au niveau des Master à accompagner</t>
  </si>
  <si>
    <t>Supervision de stage</t>
  </si>
  <si>
    <t>Critères de l'accompagnement</t>
  </si>
  <si>
    <t>Préciser le mode d'accompagnement
(Elaborer un document de la politique d'accompagnement des etudiants en master de CERME)</t>
  </si>
  <si>
    <t>Sous-Action 2b: Formation des étudiants en Master</t>
  </si>
  <si>
    <r>
      <rPr>
        <b/>
        <u val="single"/>
        <sz val="11"/>
        <color indexed="8"/>
        <rFont val="Times New Roman"/>
        <family val="1"/>
      </rPr>
      <t>Activité 1</t>
    </r>
    <r>
      <rPr>
        <b/>
        <sz val="11"/>
        <color indexed="8"/>
        <rFont val="Times New Roman"/>
        <family val="1"/>
      </rPr>
      <t xml:space="preserve"> : </t>
    </r>
    <r>
      <rPr>
        <sz val="11"/>
        <color indexed="8"/>
        <rFont val="Times New Roman"/>
        <family val="1"/>
      </rPr>
      <t>Appui des experts aux enseignements (Mission d'enseignement et de recherche)</t>
    </r>
  </si>
  <si>
    <t>Impliquer les partenaires pour  une formation de qualité</t>
  </si>
  <si>
    <t>Mission d'enseignement et appui à la recherche</t>
  </si>
  <si>
    <t>Au moins dix cours animés par  05 partenaires  régionaux et  05 partenaires internationaux</t>
  </si>
  <si>
    <t>Excellence de l'enseignement</t>
  </si>
  <si>
    <t>Unité  de coordination,  Partenaires, Chef Service Formation et Chef Service Recherche et développement.</t>
  </si>
  <si>
    <r>
      <rPr>
        <b/>
        <u val="single"/>
        <sz val="11"/>
        <color indexed="8"/>
        <rFont val="Times New Roman"/>
        <family val="1"/>
      </rPr>
      <t>Activité 2</t>
    </r>
    <r>
      <rPr>
        <b/>
        <sz val="11"/>
        <color indexed="8"/>
        <rFont val="Times New Roman"/>
        <family val="1"/>
      </rPr>
      <t xml:space="preserve"> :</t>
    </r>
    <r>
      <rPr>
        <sz val="11"/>
        <color indexed="8"/>
        <rFont val="Times New Roman"/>
        <family val="1"/>
      </rPr>
      <t xml:space="preserve"> Appuis financiers sous forme d’allocations d’études aux étudiants de Masters regionaux sélectionnés</t>
    </r>
  </si>
  <si>
    <t>Mettre des étudiants de Masters dans de conditions d'études acceptables</t>
  </si>
  <si>
    <t xml:space="preserve">Allocations d'études, frais d'hébergement, frais d'inscription de 10 étudiants regionaux </t>
  </si>
  <si>
    <t>Soutien financier aux étudiants en Masters</t>
  </si>
  <si>
    <t>Unité  de coordination et Partenaires.</t>
  </si>
  <si>
    <t>Organiser et conduire les études de dossiers et sélections des candidats pour les études en Masters</t>
  </si>
  <si>
    <t>Rapports d’Etude de dossiers et notification des candidats  en Masters</t>
  </si>
  <si>
    <t>Sélectionner des étudiants pour le démérrage des enseignements dans ce parcours de Masters</t>
  </si>
  <si>
    <t>Sous-Action 2c: Formation des étudiants en Doctorat</t>
  </si>
  <si>
    <r>
      <rPr>
        <b/>
        <u val="single"/>
        <sz val="11"/>
        <color indexed="8"/>
        <rFont val="Times New Roman"/>
        <family val="1"/>
      </rPr>
      <t>Activité 1</t>
    </r>
    <r>
      <rPr>
        <b/>
        <sz val="11"/>
        <color indexed="8"/>
        <rFont val="Times New Roman"/>
        <family val="1"/>
      </rPr>
      <t xml:space="preserve"> :</t>
    </r>
    <r>
      <rPr>
        <sz val="11"/>
        <color indexed="8"/>
        <rFont val="Times New Roman"/>
        <family val="1"/>
      </rPr>
      <t xml:space="preserve"> Appels à candidature (National et international), Etude de dossiers, Sélection et publication de la liste des étudiants retenus.</t>
    </r>
  </si>
  <si>
    <t>Organiser et conduire les études de dossiers et sélections des candidats pour les études en Doctorat.</t>
  </si>
  <si>
    <t>Rapports d’Etude de dossiers et notification des candidats en doctorat</t>
  </si>
  <si>
    <t>Sélectionner des étudiants pour le démérrage des enseignements dans ce parcours de Doctorat</t>
  </si>
  <si>
    <r>
      <rPr>
        <b/>
        <u val="single"/>
        <sz val="11"/>
        <color indexed="8"/>
        <rFont val="Times New Roman"/>
        <family val="1"/>
      </rPr>
      <t>Activité 2</t>
    </r>
    <r>
      <rPr>
        <b/>
        <sz val="11"/>
        <color indexed="8"/>
        <rFont val="Times New Roman"/>
        <family val="1"/>
      </rPr>
      <t xml:space="preserve"> :</t>
    </r>
    <r>
      <rPr>
        <sz val="11"/>
        <color indexed="8"/>
        <rFont val="Times New Roman"/>
        <family val="1"/>
      </rPr>
      <t xml:space="preserve"> Installation et allocations de subsistance pour les doctorants regionaux</t>
    </r>
  </si>
  <si>
    <t>Mettre les doctorants dans de conditions d'étude acceptable.</t>
  </si>
  <si>
    <t>1 - Allocations de subsistance;                                         2 - Frais d'hébergement ;                                         3 - Frais d'inscription pour 5 doctorants etc.
4 - Frais de voyages (aller ou retour)</t>
  </si>
  <si>
    <t>Attribuer des allocations de recherche aux étudiants</t>
  </si>
  <si>
    <t>Sous-Action 2d: Formation modulaire et cours professionnels</t>
  </si>
  <si>
    <r>
      <rPr>
        <b/>
        <u val="single"/>
        <sz val="11"/>
        <color indexed="8"/>
        <rFont val="Times New Roman"/>
        <family val="1"/>
      </rPr>
      <t>Activité 1</t>
    </r>
    <r>
      <rPr>
        <b/>
        <sz val="11"/>
        <color indexed="8"/>
        <rFont val="Times New Roman"/>
        <family val="1"/>
      </rPr>
      <t xml:space="preserve"> :</t>
    </r>
    <r>
      <rPr>
        <sz val="11"/>
        <color indexed="8"/>
        <rFont val="Times New Roman"/>
        <family val="1"/>
      </rPr>
      <t xml:space="preserve"> Elaboration et validation de programmes de formation de courtes durées dans l'électricité.</t>
    </r>
  </si>
  <si>
    <t>Former les techniciens électriciens.</t>
  </si>
  <si>
    <t>Appui à l'identification des besoins de formation en électricité et selections des apprenants</t>
  </si>
  <si>
    <t>Mettre en place un programme de formation de courte durée en électricité validé</t>
  </si>
  <si>
    <t>Renforcer les capacités de techniciens électriciens</t>
  </si>
  <si>
    <t>Unité  de coordination,  Partenaires et Chef Service Formation.</t>
  </si>
  <si>
    <t>Former les professionnels du secteur de l’électricité.</t>
  </si>
  <si>
    <t>1 - PV des formations ;                                           
2 - Questionnaires de formation ;                             
3 - Attestations de formation ;                                 
4 - Manuel de formation.</t>
  </si>
  <si>
    <t>Renforcer les capacités d'au moins 100 professionnels dans le domaine de l'électricité.</t>
  </si>
  <si>
    <r>
      <rPr>
        <b/>
        <u val="single"/>
        <sz val="11"/>
        <rFont val="Times New Roman"/>
        <family val="1"/>
      </rPr>
      <t>Activité 3</t>
    </r>
    <r>
      <rPr>
        <b/>
        <sz val="11"/>
        <rFont val="Times New Roman"/>
        <family val="1"/>
      </rPr>
      <t xml:space="preserve"> :</t>
    </r>
    <r>
      <rPr>
        <sz val="11"/>
        <rFont val="Times New Roman"/>
        <family val="1"/>
      </rPr>
      <t xml:space="preserve"> Formations modulaires à l’entreprenariat dans le secteur de l’électricité  à l’attention des jeunes diplômés universitaires.</t>
    </r>
  </si>
  <si>
    <t>Former les professionnels à l’entreprenariat dans le secteur de l’électricité.</t>
  </si>
  <si>
    <t>1 - PV des formations ;                                          
2 - Questionnaires de formation ;                              
3 - Attestations de formation ;                                 
4 - Manuel de formation.</t>
  </si>
  <si>
    <t>Renforcer les capacités d'au moins 30 Diplomés universitaires</t>
  </si>
  <si>
    <t>Sous-Action 2e: Matériels et fournitures didactiques pour la formation</t>
  </si>
  <si>
    <t>Mettre à la disposition des Enseignants, les fournitures et matériels indispensables pour le bon deroulement de la formation</t>
  </si>
  <si>
    <t>Bon de commande, factures et bordereau de livraison.</t>
  </si>
  <si>
    <t>Action 3: Excellence dans la recherche\Action du DLI</t>
  </si>
  <si>
    <r>
      <rPr>
        <b/>
        <u val="single"/>
        <sz val="11"/>
        <rFont val="Times New Roman"/>
        <family val="1"/>
      </rPr>
      <t>Activité 1</t>
    </r>
    <r>
      <rPr>
        <b/>
        <sz val="11"/>
        <rFont val="Times New Roman"/>
        <family val="1"/>
      </rPr>
      <t xml:space="preserve"> :</t>
    </r>
    <r>
      <rPr>
        <sz val="11"/>
        <rFont val="Times New Roman"/>
        <family val="1"/>
      </rPr>
      <t xml:space="preserve"> Appel à projet  sur les thématiques du CEA, évaluation et sélection des projets à soutenir.</t>
    </r>
  </si>
  <si>
    <t>Faire d'appel à projet sur les thèmes du CEA, Evaluer et sélectionner des projets à exécuter</t>
  </si>
  <si>
    <t>Appui à la recherche, Transfert de connaissance, Participation aux jurys</t>
  </si>
  <si>
    <t xml:space="preserve">1 - Rapport du séminaire ;                                        
2 - Projets de recherche évalués et validés ;             
3 - Appels diffusés. </t>
  </si>
  <si>
    <t>Il est nécessaire de diffuser l'appel à projet  sur les thématiques du CEA largement au niveau national, sous-région et international afin de pouvoir évaluaer et sélectionner les projets de recherche réalisables.</t>
  </si>
  <si>
    <t>Unité  de coordination,  Partenaires et Chef Service Recherche et Développement.</t>
  </si>
  <si>
    <t xml:space="preserve">Soutenir la recherche doctorale et post doctorale </t>
  </si>
  <si>
    <t>Nombres d’étudiants en thèse: 32 doctorants dont 12 anciens et 20 nouveaux</t>
  </si>
  <si>
    <t>Sélection des candidats à financer</t>
  </si>
  <si>
    <t>Organiser le Séminaire annuel de partage des résultats de la recherche</t>
  </si>
  <si>
    <t>Appui à la recherche, Transfert de connaissance</t>
  </si>
  <si>
    <t>Nombres de publications et potentiel de valorisation.</t>
  </si>
  <si>
    <t>Il est nécessaire de faire la diffusion et la vulgarisation des résultats des travaux de recherche</t>
  </si>
  <si>
    <t>Sous-Action 3c: Animation de la recherche</t>
  </si>
  <si>
    <t>Monter des Réseaux  et partenariats internationaux de recherche créés</t>
  </si>
  <si>
    <t xml:space="preserve">1 - Reçus des frais d’organisation ;                         
 2 - Liste des participants ;                                       
3 - Projets internationaux développés ;                     
4 -  Réseaux et partenariat internationaux crées. </t>
  </si>
  <si>
    <t>Il faut des actions visant au développement de nouveaux réseaux et partenariats de recherche</t>
  </si>
  <si>
    <t>Sous-Action 3d: Appui /Promotion des chercheurs</t>
  </si>
  <si>
    <r>
      <rPr>
        <b/>
        <u val="single"/>
        <sz val="11"/>
        <color indexed="8"/>
        <rFont val="Times New Roman"/>
        <family val="1"/>
      </rPr>
      <t xml:space="preserve">Activité 1 </t>
    </r>
    <r>
      <rPr>
        <b/>
        <sz val="11"/>
        <color indexed="8"/>
        <rFont val="Times New Roman"/>
        <family val="1"/>
      </rPr>
      <t>:</t>
    </r>
    <r>
      <rPr>
        <sz val="11"/>
        <color indexed="8"/>
        <rFont val="Times New Roman"/>
        <family val="1"/>
      </rPr>
      <t xml:space="preserve"> Appui à la mobilité internationale des chercheurs.</t>
    </r>
  </si>
  <si>
    <t>Financer la mobilité internationale des chercheurs du Centre.</t>
  </si>
  <si>
    <t>1 - Titre de transport ;                                            
2 - Nombre de mobilité de chercheurs financés</t>
  </si>
  <si>
    <t>Il faut octroyer des bourses de mobilité aux enseignants chercheurs du Centre.</t>
  </si>
  <si>
    <t>Sous-Action 3e: Dissémination et communication de la recherche</t>
  </si>
  <si>
    <r>
      <rPr>
        <b/>
        <u val="single"/>
        <sz val="11"/>
        <color indexed="8"/>
        <rFont val="Times New Roman"/>
        <family val="1"/>
      </rPr>
      <t>Activité 1</t>
    </r>
    <r>
      <rPr>
        <b/>
        <sz val="11"/>
        <color indexed="8"/>
        <rFont val="Times New Roman"/>
        <family val="1"/>
      </rPr>
      <t xml:space="preserve"> :</t>
    </r>
    <r>
      <rPr>
        <sz val="11"/>
        <color indexed="8"/>
        <rFont val="Times New Roman"/>
        <family val="1"/>
      </rPr>
      <t xml:space="preserve"> Appui à la publication.</t>
    </r>
  </si>
  <si>
    <t>Aider à la publication scientifique des résultats de recherche du Centre.</t>
  </si>
  <si>
    <t>1 - Reçus de paiement des frais de 10 publications ;                                                 2 - Tirés à part des articles.</t>
  </si>
  <si>
    <t xml:space="preserve">Il faut Identifier les articles à soutenir qui sont en rapport avec les thématiques du Centre. </t>
  </si>
  <si>
    <r>
      <rPr>
        <b/>
        <u val="single"/>
        <sz val="11"/>
        <color indexed="8"/>
        <rFont val="Times New Roman"/>
        <family val="1"/>
      </rPr>
      <t>Activité 2</t>
    </r>
    <r>
      <rPr>
        <b/>
        <sz val="11"/>
        <color indexed="8"/>
        <rFont val="Times New Roman"/>
        <family val="1"/>
      </rPr>
      <t xml:space="preserve"> :</t>
    </r>
    <r>
      <rPr>
        <sz val="11"/>
        <color indexed="8"/>
        <rFont val="Times New Roman"/>
        <family val="1"/>
      </rPr>
      <t xml:space="preserve"> Organisation de séminaire annuel de mise en commun des résultats dans les axes de recherche du CEA.</t>
    </r>
  </si>
  <si>
    <t>Organiser un séminaire annuel de mise en commun des résultats des axes de recherche du Centre</t>
  </si>
  <si>
    <t>1 - Reçus des frais d’organisation ;                          
2 - Rapport du seminaire et directives.</t>
  </si>
  <si>
    <t>Il faut faire le bilan annuel sur les résultats de recherche au sein du centre.</t>
  </si>
  <si>
    <r>
      <rPr>
        <b/>
        <u val="single"/>
        <sz val="11"/>
        <color indexed="8"/>
        <rFont val="Times New Roman"/>
        <family val="1"/>
      </rPr>
      <t>Activité 3</t>
    </r>
    <r>
      <rPr>
        <b/>
        <sz val="11"/>
        <color indexed="8"/>
        <rFont val="Times New Roman"/>
        <family val="1"/>
      </rPr>
      <t xml:space="preserve"> :</t>
    </r>
    <r>
      <rPr>
        <sz val="11"/>
        <color indexed="8"/>
        <rFont val="Times New Roman"/>
        <family val="1"/>
      </rPr>
      <t xml:space="preserve"> Organisation et participation des doctoriales.</t>
    </r>
  </si>
  <si>
    <t>Contribuer à l'organisation de Doctoriale</t>
  </si>
  <si>
    <t>Reçus de paiement ;
Affiches avec logo du Centre ; 
Livre des résumés;
Attestation de participation
Preuves des prix decernés</t>
  </si>
  <si>
    <t xml:space="preserve">Organiser de Doctoriales en partenariat avec les entreprises du secteurs liés au Centre et les Ecoles Doctorales. </t>
  </si>
  <si>
    <t>Unité  de coordination, Partenaires, (Chef Service Recherche et Développement et Ecoles Doctorales.</t>
  </si>
  <si>
    <t>Large diffusion des publications du CERME à travers la presse en ligne</t>
  </si>
  <si>
    <t>1- Factures et preuves de payement;
2- Listes des publications</t>
  </si>
  <si>
    <t>Diffuser les resultats des publications scientifiques du CERME à travers le monde entier</t>
  </si>
  <si>
    <t xml:space="preserve">Sous-Action 3f: Renforcement des capacités des enseignants-chercheurs </t>
  </si>
  <si>
    <r>
      <rPr>
        <b/>
        <u val="single"/>
        <sz val="11"/>
        <color indexed="8"/>
        <rFont val="Times New Roman"/>
        <family val="1"/>
      </rPr>
      <t>Activité 1</t>
    </r>
    <r>
      <rPr>
        <b/>
        <sz val="11"/>
        <color indexed="8"/>
        <rFont val="Times New Roman"/>
        <family val="1"/>
      </rPr>
      <t xml:space="preserve"> :</t>
    </r>
    <r>
      <rPr>
        <sz val="11"/>
        <color indexed="8"/>
        <rFont val="Times New Roman"/>
        <family val="1"/>
      </rPr>
      <t xml:space="preserve"> Renforcement des capacités des enseignants dans l’excellence dans l’enseignement et la Recherche</t>
    </r>
  </si>
  <si>
    <t>Former des enseignants à la méthode innovante et expérientielle d’enseignement.</t>
  </si>
  <si>
    <t>1 - Liste des domaines de renforcement des enseignants ;                                                          
2 - Liste des méthodes innovantes d’enseignement ;                                          3 - Nombre d’enseignants formés ;                          
4 - Document de communication sur les méthodes expérientielles d’enseignement.</t>
  </si>
  <si>
    <t>Il faut  faire découvrir les enseignants à la méthode innovante et expérientielle d’enseignement
Formation sur la pedagogie numerique par les collegues de l'Unoversité digitale du Sénégal</t>
  </si>
  <si>
    <t>Unité  de coordination, Partenaires.</t>
  </si>
  <si>
    <t>Activité 2 : Equipement en moyens numériques</t>
  </si>
  <si>
    <t>Equiper les enseignants en moyens numériques.</t>
  </si>
  <si>
    <t>Achat d'équipements numériques pour appuyer le renforcement de capacité des enseignanants  à la méthode innovante et expérientielle.</t>
  </si>
  <si>
    <t>Action 4: Impact de développement\Action du DLI</t>
  </si>
  <si>
    <t>Sous-Action 4a: Elaboration et approbation du plan cadre 2022/2023 de suivi-évaluation d’impacts par le Comité National du CERME</t>
  </si>
  <si>
    <r>
      <rPr>
        <b/>
        <u val="single"/>
        <sz val="11"/>
        <color indexed="8"/>
        <rFont val="Times New Roman"/>
        <family val="1"/>
      </rPr>
      <t>Activité 1</t>
    </r>
    <r>
      <rPr>
        <b/>
        <sz val="11"/>
        <color indexed="8"/>
        <rFont val="Times New Roman"/>
        <family val="1"/>
      </rPr>
      <t xml:space="preserve"> :</t>
    </r>
    <r>
      <rPr>
        <sz val="11"/>
        <color indexed="8"/>
        <rFont val="Times New Roman"/>
        <family val="1"/>
      </rPr>
      <t xml:space="preserve"> Atelier de mise en place des outils permettant de réaliser la visibilité et la valorisation des résultats.</t>
    </r>
  </si>
  <si>
    <t>Organiser un atelier pour l'élaboration du plan de suivi-évaluation du Centre.</t>
  </si>
  <si>
    <t>1 - Document de politique suivi-évaluation du CEA validé ;                                                                                 2 - Document de plan de suivi-évaluation du CEA validé.</t>
  </si>
  <si>
    <t>Unité  de coordination, Partenaires, Responsable suivi-Evaluation, Responsable qualité.</t>
  </si>
  <si>
    <t>Sous-Action 4b: Conception du SMQ de la mise en application  des acquis de la formation reçue au CERME par la majorité des professionnels et techniciens de la filière</t>
  </si>
  <si>
    <r>
      <rPr>
        <b/>
        <u val="single"/>
        <sz val="11"/>
        <color indexed="8"/>
        <rFont val="Times New Roman"/>
        <family val="1"/>
      </rPr>
      <t>Activité 1</t>
    </r>
    <r>
      <rPr>
        <b/>
        <sz val="11"/>
        <color indexed="8"/>
        <rFont val="Times New Roman"/>
        <family val="1"/>
      </rPr>
      <t xml:space="preserve"> :</t>
    </r>
    <r>
      <rPr>
        <sz val="11"/>
        <color indexed="8"/>
        <rFont val="Times New Roman"/>
        <family val="1"/>
      </rPr>
      <t xml:space="preserve"> Identification et formalisation des processus métier, des sous-processus liés à la qualité  et Rédaction des procédures et modes opératoires.</t>
    </r>
  </si>
  <si>
    <t>Identifier, formaliser les processus clés et rédaction des procédures et modes opératoires du SMQ.</t>
  </si>
  <si>
    <t xml:space="preserve">1 - Cartographie des processus validée ;                         2 - Description détaillée des processus validée ;                                                       </t>
  </si>
  <si>
    <t>Pour élaborer le SMQ il faut procéder d'abord  à la Cartographie des processus métier,  à la Description détaillée des processus et à la  Production du Manuel Qualité.</t>
  </si>
  <si>
    <t>Unité  de coordination, Partenaires,  Responsable qualité.</t>
  </si>
  <si>
    <r>
      <rPr>
        <b/>
        <u val="single"/>
        <sz val="11"/>
        <color indexed="8"/>
        <rFont val="Times New Roman"/>
        <family val="1"/>
      </rPr>
      <t>Activité 2</t>
    </r>
    <r>
      <rPr>
        <b/>
        <sz val="11"/>
        <color indexed="8"/>
        <rFont val="Times New Roman"/>
        <family val="1"/>
      </rPr>
      <t xml:space="preserve"> : </t>
    </r>
    <r>
      <rPr>
        <sz val="11"/>
        <color indexed="8"/>
        <rFont val="Times New Roman"/>
        <family val="1"/>
      </rPr>
      <t>Structuration et règles relatives à la documentation, aux enregistrements qualité, Edition de la documentation qualité et Rédaction du manuel Qualité.</t>
    </r>
  </si>
  <si>
    <t>Structurer la documentation et les enregistrements qualité, Editer la documentation qualité et Rédiger le manuel Qualité.</t>
  </si>
  <si>
    <t>1 - Procédures élaborées ;                                                2 -  Modes opératoires élaborés ;                                    3 - Plan type des documents du SMQ et trame des fiches et formulaires élaborés.</t>
  </si>
  <si>
    <t>La deuxième phase de mise en place du SMQ c'est la Mise en place des procédures, la Mise en place des modes opératoires, la Production du plan type des documents du SMQ et trame des fiches et formulaires.</t>
  </si>
  <si>
    <t>Unité  de coordination, Partenaires, Responsable qualité.</t>
  </si>
  <si>
    <t xml:space="preserve">Sous-Action 4c: Elaboration et validation des outils de valorisation et de vulgarisation des résultats de recherche du CERME </t>
  </si>
  <si>
    <r>
      <rPr>
        <b/>
        <u val="single"/>
        <sz val="11"/>
        <color indexed="8"/>
        <rFont val="Times New Roman"/>
        <family val="1"/>
      </rPr>
      <t>Activité 1</t>
    </r>
    <r>
      <rPr>
        <b/>
        <sz val="11"/>
        <color indexed="8"/>
        <rFont val="Times New Roman"/>
        <family val="1"/>
      </rPr>
      <t xml:space="preserve"> : </t>
    </r>
    <r>
      <rPr>
        <sz val="11"/>
        <color indexed="8"/>
        <rFont val="Times New Roman"/>
        <family val="1"/>
      </rPr>
      <t>Réunions semestrielles sur les performances de recherche par thématique et échanges sur les difficultés liées aux activités de recherche.</t>
    </r>
  </si>
  <si>
    <t>Réunir semestriellement les chercheurs du centre dans les différentes thématique de rechehrche pour discuter sur les performances de recherche par thématique, échanger sur les difficultés liées aux activités de recherche et compiler des projets des différentes thématiques de recherche.</t>
  </si>
  <si>
    <t>1 - Rapports semestriels de recherche élaborés ;                                                     2 - Guide élaborée.</t>
  </si>
  <si>
    <t>Afin d'élaborer les Outils de valorisation et de vulgarisation des résultats de recherche du Centre il est nécessaire de procéder aux Réunions trimestrielles sur les performances de recherche par thématique, aux Réunions d’échanges sur les difficultés liées aux activités de recherche et à la Compilation des projets des différentes thématiques de recherche.</t>
  </si>
  <si>
    <t>Unité  de coordination.</t>
  </si>
  <si>
    <r>
      <rPr>
        <b/>
        <u val="single"/>
        <sz val="11"/>
        <color indexed="8"/>
        <rFont val="Times New Roman"/>
        <family val="1"/>
      </rPr>
      <t xml:space="preserve">Activité 2 </t>
    </r>
    <r>
      <rPr>
        <b/>
        <sz val="11"/>
        <color indexed="8"/>
        <rFont val="Times New Roman"/>
        <family val="1"/>
      </rPr>
      <t>:</t>
    </r>
    <r>
      <rPr>
        <sz val="11"/>
        <color indexed="8"/>
        <rFont val="Times New Roman"/>
        <family val="1"/>
      </rPr>
      <t xml:space="preserve"> Elaboration de la feuille de route de participation du Centre aux conférences et séminaires/ateliers scientifiques.</t>
    </r>
  </si>
  <si>
    <t>Etablir la liste de conférences et séminaires par thématique et Coordonner la participation du Centre aux conférences et séminaires/ateliers</t>
  </si>
  <si>
    <t>Liste des conférences, ateliers séminaires,  Résumés/proceedings/présentations élaborée</t>
  </si>
  <si>
    <t>Afin d'élaborer les Outils de valorisation et de vulgarisation des résultats de recherche du Centre il s'avère aussi nécessaire de procéder à l'Etablissement de la liste de conférences et séminaires par thématique et à la Coordination de la participation du Centre aux conférences et séminaires/ateliers.</t>
  </si>
  <si>
    <r>
      <rPr>
        <b/>
        <u val="single"/>
        <sz val="11"/>
        <color indexed="8"/>
        <rFont val="Times New Roman"/>
        <family val="1"/>
      </rPr>
      <t>Activité 3</t>
    </r>
    <r>
      <rPr>
        <b/>
        <sz val="11"/>
        <color indexed="8"/>
        <rFont val="Times New Roman"/>
        <family val="1"/>
      </rPr>
      <t xml:space="preserve"> : </t>
    </r>
    <r>
      <rPr>
        <sz val="11"/>
        <color indexed="8"/>
        <rFont val="Times New Roman"/>
        <family val="1"/>
      </rPr>
      <t>Frais de participation aux manifestations scientifiques (conférences et séminaires/ateliers scientifiques).</t>
    </r>
  </si>
  <si>
    <t>Financer la participation du Centre aux conférences et séminaires/ateliers</t>
  </si>
  <si>
    <t>Afin d'élaborer les Outils de valorisation et de vulgarisation des résultats de recherche du Centre il s'avère aussi nécessaire de faire participer les enseignants-chercheurs du Centre aux conférences et séminaires/ateliers nationaux et internationaux.</t>
  </si>
  <si>
    <t>Action 5: Infrastructures pédagogique et de recherche\Action du DLI</t>
  </si>
  <si>
    <t>Sous-Action 5a: Réhabilitation des salles de classe et des Laboratoires (Laboratoire d’électrotechnique du Département de Génie Electrique (GE) de l'ENSI et le laboratoire sur  l'Energie solaire du Département de Physique de la FDS)</t>
  </si>
  <si>
    <t>Unité de Coordination (SPM/SGF)</t>
  </si>
  <si>
    <r>
      <rPr>
        <b/>
        <u val="single"/>
        <sz val="11"/>
        <color indexed="8"/>
        <rFont val="Times New Roman"/>
        <family val="1"/>
      </rPr>
      <t>Activité 2 :</t>
    </r>
    <r>
      <rPr>
        <sz val="11"/>
        <color indexed="8"/>
        <rFont val="Times New Roman"/>
        <family val="1"/>
      </rPr>
      <t xml:space="preserve"> Réalisation des travaux de rénovation du laboratoire des énergies renouvelables de la Faculté des Sciences (FDS).</t>
    </r>
  </si>
  <si>
    <t>Réhabiliter des salles de classe et des laboratoires didactiques à la FDS. Le CERME ne dipose pas encore de son propre bâtiment pour ses salles de classe et de laboartoires. Pour l'instant le CERME est porté par  deux institutions mère dont l'une est la FDS d'où la nécéssité de rénover quelques infrastructures de la FDS.</t>
  </si>
  <si>
    <t>1 - Dossier d’appel d’offre ;                                    
2 -  Rapport de sélection d’entreprise ;                     
3 -  Devis estimatif de réhabilitation ;                       
4 -  Contrat de réalisation des travaux ;                    
5 -  Rapport de réception des travaux.</t>
  </si>
  <si>
    <t>Lancement d’un appel d’offre pour réalisation de l’ouvrage d’aménagement, Dépouillement des offres, sélection et signature de contrat d’aménagement et Réalisation des travaux de réhabilitation des salles de classe et de laboratoire à la FDS.</t>
  </si>
  <si>
    <t>Sous-Action 5b: Acquisition et installation des équipements des salles de classe et des Laboratoires réhabilités (Laboratoire d’électrotechnique du Département de Génie Electrique (GE) de l'ENSI et le laboratoire sur  l'Energie solaire du Département de Physique de la FDS) affiliés au CERME</t>
  </si>
  <si>
    <r>
      <rPr>
        <b/>
        <u val="single"/>
        <sz val="11"/>
        <color indexed="8"/>
        <rFont val="Times New Roman"/>
        <family val="1"/>
      </rPr>
      <t>Activité 1</t>
    </r>
    <r>
      <rPr>
        <b/>
        <sz val="11"/>
        <color indexed="8"/>
        <rFont val="Times New Roman"/>
        <family val="1"/>
      </rPr>
      <t xml:space="preserve"> : </t>
    </r>
    <r>
      <rPr>
        <sz val="11"/>
        <color indexed="8"/>
        <rFont val="Times New Roman"/>
        <family val="1"/>
      </rPr>
      <t>Reéquipement des laboratoires des énergies renouvelables de la Faculté des Sciences (FDS).</t>
    </r>
  </si>
  <si>
    <t>Reéquiper les laboratoires des énergies renouvelables de la Faculté des Sciences (FDS). Le CERME ne dipose pas encore de son propre plateforme technique pour les Travaux Pratiques et de Recherche. Pour l'instant le CERME est porté par  deux institutions mère dont l'une est la FDS, d'où la nécéssité de rénover une partie le la plateforme technique du laboratoire des énergies renouvelables de la FDS.</t>
  </si>
  <si>
    <r>
      <rPr>
        <sz val="11"/>
        <rFont val="Times New Roman"/>
        <family val="1"/>
      </rPr>
      <t xml:space="preserve">Lancement DAO, Réception et dépouillement, </t>
    </r>
    <r>
      <rPr>
        <sz val="11"/>
        <color indexed="8"/>
        <rFont val="Times New Roman"/>
        <family val="1"/>
      </rPr>
      <t>Lancement des commandes et acquisition des équipements des Laboratoire d’électrotechnique du Département de Génie Electrique (GE) de la FDS.</t>
    </r>
  </si>
  <si>
    <r>
      <rPr>
        <b/>
        <u val="single"/>
        <sz val="11"/>
        <color indexed="8"/>
        <rFont val="Times New Roman"/>
        <family val="1"/>
      </rPr>
      <t>Activité 2</t>
    </r>
    <r>
      <rPr>
        <b/>
        <sz val="11"/>
        <color indexed="8"/>
        <rFont val="Times New Roman"/>
        <family val="1"/>
      </rPr>
      <t xml:space="preserve"> :</t>
    </r>
    <r>
      <rPr>
        <sz val="11"/>
        <color indexed="8"/>
        <rFont val="Times New Roman"/>
        <family val="1"/>
      </rPr>
      <t xml:space="preserve"> Reéquipement des laboratoires d’électrotechnique du Département de Génie Electrique (GE) de  l’Ecole Nationale Supérieure d'Ingénieurs (ENSI).</t>
    </r>
  </si>
  <si>
    <t>Reéquiper les laboratoires d’électrotechnique du Département de Génie Electrique de l'ENSI. Le CERME ne dipose pas encore de son propre plateforme technique pour les Travaux Pratiques et de Recherche. Pour l'instant le CERME est porté par  deux institutions mère dont l'une est l'ENSI d'où la nécéssité de rénover une partie le la plateforme technique du Département du Génie Electrique de l'ENSI.</t>
  </si>
  <si>
    <t>1 - Bon de commande ;                                          
2 - Dossier d’Appel d’Offre ;                                  
3 - Bordereau de livraison ;                                     
4 - Rapport de réception.                                   
(Une partie de la platforme technique rénauvée au laboratoires du département du Génie Electrique à l'ENSI).</t>
  </si>
  <si>
    <r>
      <rPr>
        <sz val="11"/>
        <rFont val="Times New Roman"/>
        <family val="1"/>
      </rPr>
      <t xml:space="preserve">Lancement DAO, Réception et dépouillement, </t>
    </r>
    <r>
      <rPr>
        <sz val="11"/>
        <color indexed="8"/>
        <rFont val="Times New Roman"/>
        <family val="1"/>
      </rPr>
      <t>Lancement des commandes et acquisition des équipements des Laboratoire d’électrotechnique du Département de Génie Electrique (GE) de l'ENSI</t>
    </r>
  </si>
  <si>
    <t>Sous-Action 5c: Plans architecturaux de construction du bâtiment principal et des plateformes techniques et acquisition de matériel roulant du CERME</t>
  </si>
  <si>
    <r>
      <rPr>
        <b/>
        <u val="single"/>
        <sz val="11"/>
        <color indexed="8"/>
        <rFont val="Times New Roman"/>
        <family val="1"/>
      </rPr>
      <t>Activité 1</t>
    </r>
    <r>
      <rPr>
        <b/>
        <sz val="11"/>
        <color indexed="8"/>
        <rFont val="Times New Roman"/>
        <family val="1"/>
      </rPr>
      <t xml:space="preserve"> :</t>
    </r>
    <r>
      <rPr>
        <sz val="11"/>
        <color indexed="8"/>
        <rFont val="Times New Roman"/>
        <family val="1"/>
      </rPr>
      <t xml:space="preserve"> Selection d'un cabinet pour les études architecturales, techniques et le contrôle et la surveillance des travaux de construction du batiment principal et des plates formes techniques du CERME.</t>
    </r>
  </si>
  <si>
    <t xml:space="preserve">Lancer le processus de réalisation des plans achitecturaux du bâtiment principal du CERME, les études techniques, les services et surveillance des travaux du batiment peincipal. Le CERME doit construire un bâtiment principal pour abirter ses bureaux de l'administration, ses salles de classe et ses laboratoire didactiques et de recherche. A cet effet, il est impératif de commencer ces activités de construction par l'obtention du dessin des plans achitecturaux.                                                                   </t>
  </si>
  <si>
    <t>1 - Document d’appel d’offre ;                                
2 - Rapport de sélection du Cabinet d’architecture ;                                             3 - Contrat de réalisation des plans ;                        
4 - Rapport de réalisation des plans ;                       
5 -  Réception des plans avec PV.</t>
  </si>
  <si>
    <t>Lancement d'Appel d’Offre, Dépouillement des offres, Sélection et signature de contrat pour la Commission d’un cabinet d’architecte pour l’élaboration des plans architecturaux du Centre.</t>
  </si>
  <si>
    <r>
      <rPr>
        <b/>
        <u val="single"/>
        <sz val="11"/>
        <rFont val="Times New Roman"/>
        <family val="1"/>
      </rPr>
      <t>Activité 2</t>
    </r>
    <r>
      <rPr>
        <sz val="11"/>
        <rFont val="Times New Roman"/>
        <family val="1"/>
      </rPr>
      <t>: Appui au service de contrôle et surveillance et de certification des travaux de renovation des salles de classes, de laboratoires didactiques au titre de l'ENSI et de la FDS</t>
    </r>
  </si>
  <si>
    <t xml:space="preserve">Mise en place d'une commision de contrôle composée des Ingenieurs, Techniciens de l'ENSI et un Ingenieur externe, personne ressource. Cette commision est chargée du suivi et contrôle des travaux. La certification  d'achevement sera executée par un Ingenieur independant  </t>
  </si>
  <si>
    <t>1. Rapports périodiques de niveau de réalisation,             2. PV de réception provisoire des travaux                               3. Cerficat d'achevement des travaux</t>
  </si>
  <si>
    <t>S'assurer que les travaux sont réalisés selon les regles de l'art (qualité des travaux)</t>
  </si>
  <si>
    <r>
      <rPr>
        <b/>
        <u val="single"/>
        <sz val="11"/>
        <color indexed="8"/>
        <rFont val="Times New Roman"/>
        <family val="1"/>
      </rPr>
      <t>Activité 2</t>
    </r>
    <r>
      <rPr>
        <b/>
        <sz val="11"/>
        <color indexed="8"/>
        <rFont val="Times New Roman"/>
        <family val="1"/>
      </rPr>
      <t xml:space="preserve"> :</t>
    </r>
    <r>
      <rPr>
        <sz val="11"/>
        <color indexed="8"/>
        <rFont val="Times New Roman"/>
        <family val="1"/>
      </rPr>
      <t xml:space="preserve"> Lancement d'Appel à manifestation d’intérêts et des avis d’appel d’offres et approbation de l'Etudes d'Impact Environnementale et Sociale  (EIES) approfondie et des Plans de Gestion Environnemental et Social (PGES) au CERME.</t>
    </r>
  </si>
  <si>
    <r>
      <t xml:space="preserve">Lancer le processus  d'approbation du Plan de Gestion Environnemental et Social (PGES) au CERME. Le CERME doit construire un bâtiment principal pour abirter ses bureaux de l'administration, ses salles de classe et ses laboratoire didactiques et de recherche. A cet effet, il est impératif que le CERME dispose d'un  Plan de Gestion Environnemental et Social (PGES).                                                                        </t>
    </r>
  </si>
  <si>
    <t>1 - Document d’appel d’offre ;                                
2 - Rapport de sélection du Cabinet d’expertise environnementale ;                                                  
3 - Contrat de réalisation des études ;                      
4 - Rapport de réalisation des études ;                     
5 -  Réception des plans avec PV et Certificats d’approbation du Plan de Gestion Environnemental et Social (PGES).</t>
  </si>
  <si>
    <t>Lancement d'Appel d’Offre, Dépouillement des offres, Sélection et signature de contrat pour la Commission d’un cabinet d’experts en environnement pour le plan de Gestion  Environnemental et Sociale du Centre</t>
  </si>
  <si>
    <r>
      <rPr>
        <b/>
        <u val="single"/>
        <sz val="11"/>
        <color indexed="8"/>
        <rFont val="Times New Roman"/>
        <family val="1"/>
      </rPr>
      <t>Activité 3</t>
    </r>
    <r>
      <rPr>
        <b/>
        <sz val="11"/>
        <color indexed="8"/>
        <rFont val="Times New Roman"/>
        <family val="1"/>
      </rPr>
      <t xml:space="preserve"> :</t>
    </r>
    <r>
      <rPr>
        <sz val="11"/>
        <color indexed="8"/>
        <rFont val="Times New Roman"/>
        <family val="1"/>
      </rPr>
      <t xml:space="preserve"> Debut des travaux de construction du batiment principal et des plates formes techniques du CERME.</t>
    </r>
  </si>
  <si>
    <t>Recrutement d'une entreprise BTP pour la réalisation des travaux de construction et leur demarrage et construction de la fondation du batiment principal</t>
  </si>
  <si>
    <t>1. Avis d'appel d'offres, PV d'attribution,
2. Rapport d'évaluation des offres,
3. PV d'attribution de marché,
4. ANO des corps de contrôle,
5. Contrat,
6. PV de remise du site et d'installation du chantier</t>
  </si>
  <si>
    <t>Il faut lancer le processus de recrutement de l'entreprise BTP puis proceder à la pose de 1ère pierre et la construction de la fondation du batiment principale du centre</t>
  </si>
  <si>
    <t>Unité de Coordination</t>
  </si>
  <si>
    <t xml:space="preserve">PV de réception définitive                                         </t>
  </si>
  <si>
    <t>CERME - RECAPITULATIF DU PROGRAMME DE TRAVAIL ET BUDGET ANNUEL  2022</t>
  </si>
  <si>
    <t>CERME - RECAPITULATIF DU PROGRAMME DE TRAVAIL ET BUDGET ANNUEL  2021</t>
  </si>
  <si>
    <t>COMPOSANTES</t>
  </si>
  <si>
    <t>USD</t>
  </si>
  <si>
    <t>F CFA</t>
  </si>
  <si>
    <t>%</t>
  </si>
  <si>
    <t>GOUVERNANCE ET FONCTIONNEMENT</t>
  </si>
  <si>
    <t>EXCELLENCE DANS L'ENSEIGNEMENT ET LA FORMATION</t>
  </si>
  <si>
    <t>EXCELLENCE DANS LA RECHERCHE</t>
  </si>
  <si>
    <t>IMPACT DE DEVELOPPEMENT</t>
  </si>
  <si>
    <t>INFRASTRUCTURE PEDAGOGIQUE ET DE RECHERCHE</t>
  </si>
  <si>
    <t>TOTAL</t>
  </si>
  <si>
    <t>PIP 2022</t>
  </si>
  <si>
    <t>COMPARAISON ENTRE LES 2 ANNEES</t>
  </si>
  <si>
    <t>BUDGET 2021 (A)</t>
  </si>
  <si>
    <t>BDGET 2022 (B)</t>
  </si>
  <si>
    <t>Evolution (B-A)</t>
  </si>
  <si>
    <t>Pourcentage</t>
  </si>
  <si>
    <t>FCFA</t>
  </si>
  <si>
    <r>
      <rPr>
        <b/>
        <u val="single"/>
        <sz val="11"/>
        <color indexed="8"/>
        <rFont val="Times New Roman"/>
        <family val="1"/>
      </rPr>
      <t>Activité 4</t>
    </r>
    <r>
      <rPr>
        <b/>
        <sz val="11"/>
        <color indexed="8"/>
        <rFont val="Times New Roman"/>
        <family val="1"/>
      </rPr>
      <t xml:space="preserve"> :</t>
    </r>
    <r>
      <rPr>
        <sz val="11"/>
        <color indexed="8"/>
        <rFont val="Times New Roman"/>
        <family val="1"/>
      </rPr>
      <t xml:space="preserve"> Abonnement aux journaux de publications scientifiques dans le secteur de l'éléctricité</t>
    </r>
  </si>
  <si>
    <t>Pour une formation perfomante, il est indispensable de mettre tous les moyens didactiques à disposition des enseignants du centre</t>
  </si>
  <si>
    <t>Il est important que le Centre dispose de document de la politique de suivi-évaluation et du document du plan de suivi –évaluation.</t>
  </si>
  <si>
    <r>
      <rPr>
        <b/>
        <u val="single"/>
        <sz val="11"/>
        <color indexed="8"/>
        <rFont val="Times New Roman"/>
        <family val="1"/>
      </rPr>
      <t>Activité 4</t>
    </r>
    <r>
      <rPr>
        <b/>
        <sz val="11"/>
        <color indexed="8"/>
        <rFont val="Times New Roman"/>
        <family val="1"/>
      </rPr>
      <t xml:space="preserve"> :</t>
    </r>
    <r>
      <rPr>
        <sz val="11"/>
        <color indexed="8"/>
        <rFont val="Times New Roman"/>
        <family val="1"/>
      </rPr>
      <t xml:space="preserve"> Séminaire annuel de partage des résultats de la recherche dans les 4 axes du CEA.</t>
    </r>
  </si>
  <si>
    <t>1 - Contrats ;                                                    
2 - Inventaire physique des biens.</t>
  </si>
  <si>
    <t>Réceptionner les matériels informatiques et burautiques et procéder au paiement (marché en cours d'exécution)</t>
  </si>
  <si>
    <t>Sous-Action 3g : Suivi-contrôle semestriel des activités de recherche</t>
  </si>
  <si>
    <t>Sous-Action 1d: Participation aux ateliers régionaux  de CEA Impact</t>
  </si>
  <si>
    <t>Sous-Action 1e: Suivi-évaluation de performance des activités du Centre</t>
  </si>
  <si>
    <t>1 - Bon de commande ;                                           
2 - Dossier d’appel d’offre  ;                                   
3 - Bordereau de livraison ;                                     
4 - Rapport de réception.                                    
(Une partie de la platforme technique rénauvée au laboratoire de l'énergie solaire du département de Physique de la FDS).</t>
  </si>
  <si>
    <t>1. Aides mémoires  
2. Factures et preuves de payement des frais liés à la logistique</t>
  </si>
  <si>
    <t>Aider le Centre à améliorer sa performance</t>
  </si>
  <si>
    <t>Réceptionner le Véhicule et procéder au paiement (marché en cours d'exécution)</t>
  </si>
  <si>
    <t>1 - Articles publiés ;                                               
2 - Liste des conférences, ateliers séminaires élaborée ;                                                            
3 - Lettres d’invitation ;                                          
4 - Ordres de mission ;                                           
5 - Résumés/proceedings/présentations.</t>
  </si>
  <si>
    <t>N° ORDRE</t>
  </si>
  <si>
    <t>Prise en charge de la logistique des missions d'appui.</t>
  </si>
  <si>
    <t>Sous-Action 2f: Suivi-contrôle semestriel des activités d’enseignement et de formation</t>
  </si>
  <si>
    <r>
      <rPr>
        <b/>
        <u val="single"/>
        <sz val="11"/>
        <rFont val="Times New Roman"/>
        <family val="1"/>
      </rPr>
      <t>Activité 1</t>
    </r>
    <r>
      <rPr>
        <b/>
        <sz val="11"/>
        <rFont val="Times New Roman"/>
        <family val="1"/>
      </rPr>
      <t xml:space="preserve"> :</t>
    </r>
    <r>
      <rPr>
        <sz val="11"/>
        <rFont val="Times New Roman"/>
        <family val="1"/>
      </rPr>
      <t xml:space="preserve"> Soutien et coordination de la production  scientifique.</t>
    </r>
  </si>
  <si>
    <r>
      <rPr>
        <b/>
        <u val="single"/>
        <sz val="11"/>
        <rFont val="Times New Roman"/>
        <family val="1"/>
      </rPr>
      <t>Activité 2</t>
    </r>
    <r>
      <rPr>
        <b/>
        <sz val="11"/>
        <rFont val="Times New Roman"/>
        <family val="1"/>
      </rPr>
      <t xml:space="preserve"> :</t>
    </r>
    <r>
      <rPr>
        <sz val="11"/>
        <rFont val="Times New Roman"/>
        <family val="1"/>
      </rPr>
      <t xml:space="preserve"> Formation de l’équipe du CERME à la rédaction de projets scientifiques et à la rédaction des rapports et articles scientifiques.</t>
    </r>
  </si>
  <si>
    <r>
      <rPr>
        <b/>
        <u val="single"/>
        <sz val="11"/>
        <rFont val="Times New Roman"/>
        <family val="1"/>
      </rPr>
      <t>Activité 1</t>
    </r>
    <r>
      <rPr>
        <b/>
        <sz val="11"/>
        <rFont val="Times New Roman"/>
        <family val="1"/>
      </rPr>
      <t xml:space="preserve"> :</t>
    </r>
    <r>
      <rPr>
        <sz val="11"/>
        <rFont val="Times New Roman"/>
        <family val="1"/>
      </rPr>
      <t xml:space="preserve"> Coordination, suivi et contrôle des activités de formation et d’apprentissage.</t>
    </r>
  </si>
  <si>
    <r>
      <rPr>
        <b/>
        <u val="single"/>
        <sz val="11"/>
        <rFont val="Times New Roman"/>
        <family val="1"/>
      </rPr>
      <t>Activité 2</t>
    </r>
    <r>
      <rPr>
        <b/>
        <sz val="11"/>
        <rFont val="Times New Roman"/>
        <family val="1"/>
      </rPr>
      <t xml:space="preserve"> :</t>
    </r>
    <r>
      <rPr>
        <sz val="11"/>
        <rFont val="Times New Roman"/>
        <family val="1"/>
      </rPr>
      <t xml:space="preserve"> Identification des structures ou entreprises du secteur de l'électricité pour les stages.</t>
    </r>
  </si>
  <si>
    <r>
      <rPr>
        <b/>
        <u val="single"/>
        <sz val="11"/>
        <rFont val="Times New Roman"/>
        <family val="1"/>
      </rPr>
      <t>Activité 3</t>
    </r>
    <r>
      <rPr>
        <b/>
        <sz val="11"/>
        <rFont val="Times New Roman"/>
        <family val="1"/>
      </rPr>
      <t xml:space="preserve"> :</t>
    </r>
    <r>
      <rPr>
        <sz val="11"/>
        <rFont val="Times New Roman"/>
        <family val="1"/>
      </rPr>
      <t xml:space="preserve"> Oraganisation de rencontres avec les membres du Conseil Consultatif Scientifique International (CCSI).</t>
    </r>
  </si>
  <si>
    <r>
      <rPr>
        <b/>
        <u val="single"/>
        <sz val="11"/>
        <rFont val="Times New Roman"/>
        <family val="1"/>
      </rPr>
      <t>Activité 4</t>
    </r>
    <r>
      <rPr>
        <b/>
        <sz val="11"/>
        <rFont val="Times New Roman"/>
        <family val="1"/>
      </rPr>
      <t xml:space="preserve"> :</t>
    </r>
    <r>
      <rPr>
        <sz val="11"/>
        <rFont val="Times New Roman"/>
        <family val="1"/>
      </rPr>
      <t xml:space="preserve"> Oraganisation de rencontres avec les membres du Conseil Consultatif Sectoriel (CCS) .</t>
    </r>
  </si>
  <si>
    <r>
      <rPr>
        <b/>
        <u val="single"/>
        <sz val="11"/>
        <rFont val="Times New Roman"/>
        <family val="1"/>
      </rPr>
      <t>Activité 5</t>
    </r>
    <r>
      <rPr>
        <b/>
        <sz val="11"/>
        <rFont val="Times New Roman"/>
        <family val="1"/>
      </rPr>
      <t xml:space="preserve"> :</t>
    </r>
    <r>
      <rPr>
        <sz val="11"/>
        <rFont val="Times New Roman"/>
        <family val="1"/>
      </rPr>
      <t xml:space="preserve"> Oraganisation d'une rencontre avec les professionnles dans le domaine des énergies renouvelables (EnR).</t>
    </r>
  </si>
  <si>
    <t>Reconduction du montant du contrat (Véhicule à receptionner suivi de paiement)</t>
  </si>
  <si>
    <r>
      <rPr>
        <b/>
        <u val="single"/>
        <sz val="11"/>
        <rFont val="Times New Roman"/>
        <family val="1"/>
      </rPr>
      <t>Activité 2</t>
    </r>
    <r>
      <rPr>
        <b/>
        <sz val="11"/>
        <rFont val="Times New Roman"/>
        <family val="1"/>
      </rPr>
      <t xml:space="preserve"> :</t>
    </r>
    <r>
      <rPr>
        <sz val="11"/>
        <rFont val="Times New Roman"/>
        <family val="1"/>
      </rPr>
      <t xml:space="preserve"> Organisations des formations modulaires et de courtes durées pour les professionnels du secteur de l’électricité.</t>
    </r>
  </si>
  <si>
    <r>
      <rPr>
        <b/>
        <u val="single"/>
        <sz val="11"/>
        <rFont val="Times New Roman"/>
        <family val="1"/>
      </rPr>
      <t>Activité 1</t>
    </r>
    <r>
      <rPr>
        <b/>
        <sz val="11"/>
        <rFont val="Times New Roman"/>
        <family val="1"/>
      </rPr>
      <t xml:space="preserve"> : </t>
    </r>
    <r>
      <rPr>
        <sz val="11"/>
        <rFont val="Times New Roman"/>
        <family val="1"/>
      </rPr>
      <t>Formation au montage de projets internationaux (Achat de titre de voyage et frais de séjour pour partenaires étranger).</t>
    </r>
  </si>
  <si>
    <r>
      <rPr>
        <b/>
        <u val="single"/>
        <sz val="11"/>
        <rFont val="Times New Roman"/>
        <family val="1"/>
      </rPr>
      <t>Activité 1</t>
    </r>
    <r>
      <rPr>
        <b/>
        <sz val="11"/>
        <rFont val="Times New Roman"/>
        <family val="1"/>
      </rPr>
      <t xml:space="preserve"> : </t>
    </r>
    <r>
      <rPr>
        <sz val="11"/>
        <rFont val="Times New Roman"/>
        <family val="1"/>
      </rPr>
      <t xml:space="preserve">Achat de fournitures, de consommables de bureau et  acquisition de matériels bureautiques et informatiques et autres mobiliers pour la formation des Etudiants 
</t>
    </r>
  </si>
  <si>
    <t/>
  </si>
  <si>
    <r>
      <rPr>
        <b/>
        <u val="single"/>
        <sz val="11"/>
        <rFont val="Times New Roman"/>
        <family val="1"/>
      </rPr>
      <t>Activité 3</t>
    </r>
    <r>
      <rPr>
        <b/>
        <sz val="11"/>
        <rFont val="Times New Roman"/>
        <family val="1"/>
      </rPr>
      <t xml:space="preserve"> : </t>
    </r>
    <r>
      <rPr>
        <sz val="11"/>
        <rFont val="Times New Roman"/>
        <family val="1"/>
      </rPr>
      <t xml:space="preserve">Acquisition d’un véhicule. 
</t>
    </r>
  </si>
  <si>
    <r>
      <rPr>
        <u val="single"/>
        <sz val="11"/>
        <rFont val="Times New Roman"/>
        <family val="1"/>
      </rPr>
      <t>Activité 3</t>
    </r>
    <r>
      <rPr>
        <sz val="11"/>
        <rFont val="Times New Roman"/>
        <family val="1"/>
      </rPr>
      <t xml:space="preserve"> :Atelier d’études de dossiers, d’entretien, de sélection et de notification des étudiants retenus
</t>
    </r>
  </si>
  <si>
    <r>
      <rPr>
        <b/>
        <u val="single"/>
        <sz val="11"/>
        <color indexed="8"/>
        <rFont val="Times New Roman"/>
        <family val="1"/>
      </rPr>
      <t>Activité 3</t>
    </r>
    <r>
      <rPr>
        <b/>
        <sz val="11"/>
        <color indexed="8"/>
        <rFont val="Times New Roman"/>
        <family val="1"/>
      </rPr>
      <t xml:space="preserve"> : </t>
    </r>
    <r>
      <rPr>
        <sz val="11"/>
        <color indexed="8"/>
        <rFont val="Times New Roman"/>
        <family val="1"/>
      </rPr>
      <t xml:space="preserve">Accompagnement des masters sélectionnés
</t>
    </r>
  </si>
  <si>
    <r>
      <rPr>
        <b/>
        <u val="single"/>
        <sz val="11"/>
        <rFont val="Times New Roman"/>
        <family val="1"/>
      </rPr>
      <t>Activité 1</t>
    </r>
    <r>
      <rPr>
        <b/>
        <sz val="11"/>
        <rFont val="Times New Roman"/>
        <family val="1"/>
      </rPr>
      <t xml:space="preserve"> :</t>
    </r>
    <r>
      <rPr>
        <sz val="11"/>
        <rFont val="Times New Roman"/>
        <family val="1"/>
      </rPr>
      <t xml:space="preserve"> Organisation des missions d'appui d'Experts</t>
    </r>
  </si>
  <si>
    <r>
      <rPr>
        <b/>
        <u val="single"/>
        <sz val="11"/>
        <color indexed="8"/>
        <rFont val="Times New Roman"/>
        <family val="1"/>
      </rPr>
      <t>Activité 14</t>
    </r>
    <r>
      <rPr>
        <b/>
        <sz val="11"/>
        <color indexed="8"/>
        <rFont val="Times New Roman"/>
        <family val="1"/>
      </rPr>
      <t xml:space="preserve"> :</t>
    </r>
    <r>
      <rPr>
        <sz val="11"/>
        <color indexed="8"/>
        <rFont val="Times New Roman"/>
        <family val="1"/>
      </rPr>
      <t xml:space="preserve"> Frais de communication.
</t>
    </r>
  </si>
  <si>
    <t xml:space="preserve">Activité 13 : Deplacement du Staff de CERME
</t>
  </si>
  <si>
    <r>
      <rPr>
        <b/>
        <u val="single"/>
        <sz val="11"/>
        <rFont val="Times New Roman"/>
        <family val="1"/>
      </rPr>
      <t>Activité 10</t>
    </r>
    <r>
      <rPr>
        <b/>
        <sz val="11"/>
        <rFont val="Times New Roman"/>
        <family val="1"/>
      </rPr>
      <t xml:space="preserve"> :</t>
    </r>
    <r>
      <rPr>
        <sz val="11"/>
        <rFont val="Times New Roman"/>
        <family val="1"/>
      </rPr>
      <t xml:space="preserve"> Equipement de l'administration en matériel informatiques, de bureau et photocipieurs.
</t>
    </r>
    <r>
      <rPr>
        <sz val="11"/>
        <rFont val="Times New Roman"/>
        <family val="1"/>
      </rPr>
      <t xml:space="preserve">
</t>
    </r>
  </si>
  <si>
    <r>
      <rPr>
        <b/>
        <u val="single"/>
        <sz val="11"/>
        <color indexed="8"/>
        <rFont val="Times New Roman"/>
        <family val="1"/>
      </rPr>
      <t>Activité 6</t>
    </r>
    <r>
      <rPr>
        <b/>
        <sz val="11"/>
        <color indexed="8"/>
        <rFont val="Times New Roman"/>
        <family val="1"/>
      </rPr>
      <t xml:space="preserve"> :</t>
    </r>
    <r>
      <rPr>
        <sz val="11"/>
        <color indexed="8"/>
        <rFont val="Times New Roman"/>
        <family val="1"/>
      </rPr>
      <t xml:space="preserve"> Salaire du personnel du CERME.
</t>
    </r>
  </si>
  <si>
    <t>1. Relevés de Banque, 2. Devis
2.  Factures
3. Boredereau de livraison</t>
  </si>
  <si>
    <r>
      <rPr>
        <b/>
        <u val="single"/>
        <sz val="11"/>
        <rFont val="Times New Roman"/>
        <family val="1"/>
      </rPr>
      <t>Activité 2</t>
    </r>
    <r>
      <rPr>
        <b/>
        <sz val="11"/>
        <rFont val="Times New Roman"/>
        <family val="1"/>
      </rPr>
      <t xml:space="preserve"> :</t>
    </r>
    <r>
      <rPr>
        <sz val="11"/>
        <rFont val="Times New Roman"/>
        <family val="1"/>
      </rPr>
      <t xml:space="preserve">Financement des activités de recherche des doctorants
</t>
    </r>
  </si>
  <si>
    <t xml:space="preserve"> Sous-Action 3b: Mise en œuvre des recherches</t>
  </si>
  <si>
    <r>
      <rPr>
        <b/>
        <u val="single"/>
        <sz val="11"/>
        <rFont val="Times New Roman"/>
        <family val="1"/>
      </rPr>
      <t>Activité 1</t>
    </r>
    <r>
      <rPr>
        <b/>
        <sz val="11"/>
        <rFont val="Times New Roman"/>
        <family val="1"/>
      </rPr>
      <t xml:space="preserve"> :</t>
    </r>
    <r>
      <rPr>
        <sz val="11"/>
        <rFont val="Times New Roman"/>
        <family val="1"/>
      </rPr>
      <t xml:space="preserve"> Mise à jour du logiciel de gestion financière</t>
    </r>
  </si>
  <si>
    <r>
      <rPr>
        <b/>
        <u val="single"/>
        <sz val="11"/>
        <color indexed="8"/>
        <rFont val="Times New Roman"/>
        <family val="1"/>
      </rPr>
      <t>Activité 2</t>
    </r>
    <r>
      <rPr>
        <b/>
        <sz val="11"/>
        <color indexed="8"/>
        <rFont val="Times New Roman"/>
        <family val="1"/>
      </rPr>
      <t xml:space="preserve"> :</t>
    </r>
    <r>
      <rPr>
        <sz val="11"/>
        <color indexed="8"/>
        <rFont val="Times New Roman"/>
        <family val="1"/>
      </rPr>
      <t xml:space="preserve"> Suivi-évaluation trimestriel et annuel de la gestion financière et de la passation des marchés.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</si>
</sst>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_);_(* \(#,##0\);_(* &quot;-&quot;??_);_(@_)"/>
  </numFmts>
  <fonts count="71">
    <font>
      <sz val="11"/>
      <color theme="1"/>
      <name val="Calibri"/>
      <family val="2"/>
    </font>
    <font>
      <sz val="11"/>
      <color indexed="8"/>
      <name val="Calibri"/>
      <family val="2"/>
    </font>
    <font>
      <b/>
      <sz val="11"/>
      <color indexed="8"/>
      <name val="Calibri"/>
      <family val="2"/>
    </font>
    <font>
      <sz val="12"/>
      <color indexed="8"/>
      <name val="Times New Roman"/>
      <family val="1"/>
    </font>
    <font>
      <b/>
      <sz val="12"/>
      <color indexed="8"/>
      <name val="Times New Roman"/>
      <family val="1"/>
    </font>
    <font>
      <b/>
      <sz val="11"/>
      <color indexed="8"/>
      <name val="Times New Roman"/>
      <family val="1"/>
    </font>
    <font>
      <b/>
      <i/>
      <sz val="11"/>
      <color indexed="8"/>
      <name val="Times New Roman"/>
      <family val="1"/>
    </font>
    <font>
      <sz val="11"/>
      <color indexed="8"/>
      <name val="Times New Roman"/>
      <family val="1"/>
    </font>
    <font>
      <b/>
      <u val="single"/>
      <sz val="11"/>
      <color indexed="8"/>
      <name val="Times New Roman"/>
      <family val="1"/>
    </font>
    <font>
      <sz val="12"/>
      <name val="Times New Roman"/>
      <family val="1"/>
    </font>
    <font>
      <sz val="11"/>
      <name val="Times New Roman"/>
      <family val="1"/>
    </font>
    <font>
      <sz val="11"/>
      <color indexed="10"/>
      <name val="Times New Roman"/>
      <family val="1"/>
    </font>
    <font>
      <b/>
      <u val="single"/>
      <sz val="11"/>
      <name val="Times New Roman"/>
      <family val="1"/>
    </font>
    <font>
      <b/>
      <sz val="11"/>
      <name val="Times New Roman"/>
      <family val="1"/>
    </font>
    <font>
      <sz val="11"/>
      <name val="Calibri"/>
      <family val="2"/>
    </font>
    <font>
      <sz val="11"/>
      <color indexed="9"/>
      <name val="Times New Roman"/>
      <family val="1"/>
    </font>
    <font>
      <i/>
      <sz val="11"/>
      <color indexed="8"/>
      <name val="Calibri"/>
      <family val="2"/>
    </font>
    <font>
      <sz val="10"/>
      <color indexed="8"/>
      <name val="Times New Roman"/>
      <family val="1"/>
    </font>
    <font>
      <b/>
      <i/>
      <sz val="11"/>
      <name val="Times New Roman"/>
      <family val="1"/>
    </font>
    <font>
      <b/>
      <i/>
      <u val="single"/>
      <sz val="10"/>
      <color indexed="8"/>
      <name val="Times New Roman"/>
      <family val="1"/>
    </font>
    <font>
      <sz val="11"/>
      <color indexed="30"/>
      <name val="Calibri"/>
      <family val="2"/>
    </font>
    <font>
      <b/>
      <sz val="9"/>
      <name val="Tahoma"/>
      <family val="2"/>
    </font>
    <font>
      <sz val="9"/>
      <name val="Tahoma"/>
      <family val="2"/>
    </font>
    <font>
      <b/>
      <sz val="11"/>
      <name val="Arial Narrow"/>
      <family val="2"/>
    </font>
    <font>
      <sz val="11"/>
      <name val="Arial Narrow"/>
      <family val="2"/>
    </font>
    <font>
      <b/>
      <sz val="18"/>
      <color indexed="8"/>
      <name val="Calibri"/>
      <family val="2"/>
    </font>
    <font>
      <sz val="11"/>
      <color indexed="10"/>
      <name val="Calibri"/>
      <family val="2"/>
    </font>
    <font>
      <u val="single"/>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1"/>
      <color theme="1"/>
      <name val="Times New Roman"/>
      <family val="1"/>
    </font>
    <font>
      <sz val="11"/>
      <color rgb="FF000000"/>
      <name val="Times New Roman"/>
      <family val="1"/>
    </font>
    <font>
      <b/>
      <i/>
      <sz val="11"/>
      <color theme="1"/>
      <name val="Times New Roman"/>
      <family val="1"/>
    </font>
    <font>
      <b/>
      <sz val="11"/>
      <color theme="1"/>
      <name val="Times New Roman"/>
      <family val="1"/>
    </font>
    <font>
      <sz val="10"/>
      <color theme="1"/>
      <name val="Times New Roman"/>
      <family val="1"/>
    </font>
    <font>
      <sz val="11"/>
      <color rgb="FFFF0000"/>
      <name val="Times New Roman"/>
      <family val="1"/>
    </font>
    <font>
      <sz val="11"/>
      <color rgb="FF0070C0"/>
      <name val="Calibri"/>
      <family val="2"/>
    </font>
    <font>
      <sz val="11"/>
      <color theme="0"/>
      <name val="Times New Roman"/>
      <family val="1"/>
    </font>
    <font>
      <i/>
      <sz val="11"/>
      <color theme="1"/>
      <name val="Calibri"/>
      <family val="2"/>
    </font>
    <font>
      <b/>
      <sz val="12"/>
      <color theme="1"/>
      <name val="Times New Roman"/>
      <family val="1"/>
    </font>
    <font>
      <b/>
      <sz val="18"/>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70C0"/>
        <bgColor indexed="64"/>
      </patternFill>
    </fill>
    <fill>
      <patternFill patternType="solid">
        <fgColor rgb="FFC00000"/>
        <bgColor indexed="64"/>
      </patternFill>
    </fill>
    <fill>
      <patternFill patternType="solid">
        <fgColor theme="3" tint="0.7999799847602844"/>
        <bgColor indexed="64"/>
      </patternFill>
    </fill>
    <fill>
      <patternFill patternType="solid">
        <fgColor rgb="FF009FDA"/>
        <bgColor indexed="64"/>
      </patternFill>
    </fill>
    <fill>
      <patternFill patternType="solid">
        <fgColor theme="2" tint="-0.09996999800205231"/>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right style="thin"/>
      <top style="thin"/>
      <bottom style="thin"/>
    </border>
    <border>
      <left style="double"/>
      <right style="thin"/>
      <top style="double"/>
      <bottom/>
    </border>
    <border>
      <left style="thin"/>
      <right style="thin"/>
      <top style="double"/>
      <bottom/>
    </border>
    <border>
      <left style="thin"/>
      <right style="double"/>
      <top style="double"/>
      <bottom/>
    </border>
    <border>
      <left style="double"/>
      <right style="thin"/>
      <top style="thin"/>
      <bottom style="thin"/>
    </border>
    <border>
      <left style="thin"/>
      <right style="double"/>
      <top style="thin"/>
      <bottom style="thin"/>
    </border>
    <border>
      <left style="thin"/>
      <right style="double"/>
      <top style="thin"/>
      <bottom/>
    </border>
    <border>
      <left style="thin"/>
      <right/>
      <top style="double"/>
      <bottom/>
    </border>
    <border>
      <left style="double"/>
      <right style="thin"/>
      <top style="thin"/>
      <bottom/>
    </border>
    <border>
      <left/>
      <right/>
      <top style="thin"/>
      <bottom style="thin"/>
    </border>
    <border>
      <left style="thin"/>
      <right style="thin"/>
      <top/>
      <bottom style="thin"/>
    </border>
    <border>
      <left style="thin"/>
      <right/>
      <top style="thin"/>
      <bottom/>
    </border>
    <border>
      <left/>
      <right/>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17">
    <xf numFmtId="0" fontId="0" fillId="0" borderId="0" xfId="0" applyFont="1" applyAlignment="1">
      <alignment/>
    </xf>
    <xf numFmtId="0" fontId="58" fillId="0" borderId="0" xfId="0" applyFont="1" applyAlignment="1">
      <alignment/>
    </xf>
    <xf numFmtId="0" fontId="58" fillId="0" borderId="0" xfId="0" applyFont="1" applyAlignment="1">
      <alignment horizontal="center"/>
    </xf>
    <xf numFmtId="0" fontId="58" fillId="33" borderId="0" xfId="0" applyFont="1" applyFill="1" applyAlignment="1">
      <alignment horizontal="center"/>
    </xf>
    <xf numFmtId="0" fontId="58" fillId="0" borderId="10" xfId="0" applyFont="1" applyBorder="1" applyAlignment="1">
      <alignment/>
    </xf>
    <xf numFmtId="0" fontId="58" fillId="34" borderId="0" xfId="0" applyFont="1" applyFill="1" applyAlignment="1">
      <alignment horizontal="center"/>
    </xf>
    <xf numFmtId="164" fontId="58" fillId="0" borderId="0" xfId="46" applyFont="1" applyBorder="1" applyAlignment="1">
      <alignment horizontal="center"/>
    </xf>
    <xf numFmtId="0" fontId="58" fillId="35" borderId="0" xfId="0" applyFont="1" applyFill="1" applyAlignment="1">
      <alignment horizontal="center"/>
    </xf>
    <xf numFmtId="0" fontId="58" fillId="0" borderId="11" xfId="0" applyFont="1" applyBorder="1" applyAlignment="1">
      <alignment/>
    </xf>
    <xf numFmtId="164" fontId="0" fillId="0" borderId="12" xfId="46" applyFont="1" applyBorder="1" applyAlignment="1">
      <alignment horizontal="right" vertical="center"/>
    </xf>
    <xf numFmtId="0" fontId="58" fillId="36" borderId="12" xfId="0" applyFont="1" applyFill="1" applyBorder="1" applyAlignment="1">
      <alignment vertical="center"/>
    </xf>
    <xf numFmtId="0" fontId="0" fillId="0" borderId="0" xfId="0" applyAlignment="1">
      <alignment vertical="center"/>
    </xf>
    <xf numFmtId="0" fontId="59" fillId="0" borderId="12" xfId="0" applyFont="1" applyBorder="1" applyAlignment="1">
      <alignment vertical="center" wrapText="1"/>
    </xf>
    <xf numFmtId="0" fontId="59" fillId="0" borderId="12" xfId="0" applyFont="1" applyBorder="1" applyAlignment="1">
      <alignment horizontal="center" vertical="center"/>
    </xf>
    <xf numFmtId="0" fontId="59" fillId="37" borderId="12" xfId="0" applyFont="1" applyFill="1" applyBorder="1" applyAlignment="1">
      <alignment/>
    </xf>
    <xf numFmtId="0" fontId="59" fillId="0" borderId="12" xfId="0" applyFont="1" applyBorder="1" applyAlignment="1">
      <alignment/>
    </xf>
    <xf numFmtId="0" fontId="59" fillId="35" borderId="12" xfId="0" applyFont="1" applyFill="1" applyBorder="1" applyAlignment="1">
      <alignment/>
    </xf>
    <xf numFmtId="0" fontId="59" fillId="0" borderId="12" xfId="0" applyFont="1" applyBorder="1" applyAlignment="1">
      <alignment horizontal="left" vertical="center" wrapText="1"/>
    </xf>
    <xf numFmtId="164" fontId="59" fillId="0" borderId="0" xfId="46" applyFont="1" applyAlignment="1">
      <alignment vertical="center"/>
    </xf>
    <xf numFmtId="0" fontId="59" fillId="0" borderId="12" xfId="0" applyFont="1" applyBorder="1" applyAlignment="1">
      <alignment horizontal="left" vertical="center"/>
    </xf>
    <xf numFmtId="0" fontId="59" fillId="34" borderId="12" xfId="0" applyFont="1" applyFill="1" applyBorder="1" applyAlignment="1">
      <alignment/>
    </xf>
    <xf numFmtId="0" fontId="59" fillId="33" borderId="12" xfId="0" applyFont="1" applyFill="1" applyBorder="1" applyAlignment="1">
      <alignment/>
    </xf>
    <xf numFmtId="164" fontId="59" fillId="0" borderId="12" xfId="46" applyFont="1" applyBorder="1" applyAlignment="1">
      <alignment vertical="center"/>
    </xf>
    <xf numFmtId="164" fontId="59" fillId="0" borderId="12" xfId="46" applyFont="1" applyBorder="1" applyAlignment="1">
      <alignment horizontal="right" vertical="center"/>
    </xf>
    <xf numFmtId="0" fontId="9" fillId="0" borderId="12" xfId="0" applyFont="1" applyBorder="1" applyAlignment="1">
      <alignment horizontal="left" vertical="center" wrapText="1"/>
    </xf>
    <xf numFmtId="0" fontId="10" fillId="0" borderId="12" xfId="0" applyFont="1" applyBorder="1" applyAlignment="1">
      <alignment horizontal="left" vertical="center"/>
    </xf>
    <xf numFmtId="164" fontId="59" fillId="0" borderId="12" xfId="46" applyFont="1" applyFill="1" applyBorder="1" applyAlignment="1">
      <alignment horizontal="right" vertical="center"/>
    </xf>
    <xf numFmtId="0" fontId="59" fillId="0" borderId="0" xfId="0" applyFont="1" applyAlignment="1">
      <alignment horizontal="left" vertical="center" wrapText="1"/>
    </xf>
    <xf numFmtId="0" fontId="10" fillId="0" borderId="12" xfId="0" applyFont="1" applyBorder="1" applyAlignment="1">
      <alignment vertical="top"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xf>
    <xf numFmtId="0" fontId="10" fillId="0" borderId="12" xfId="0" applyFont="1" applyBorder="1" applyAlignment="1">
      <alignment/>
    </xf>
    <xf numFmtId="164" fontId="10" fillId="0" borderId="12" xfId="46" applyFont="1" applyFill="1" applyBorder="1" applyAlignment="1">
      <alignment vertical="center"/>
    </xf>
    <xf numFmtId="0" fontId="14" fillId="0" borderId="0" xfId="0" applyFont="1" applyAlignment="1">
      <alignment/>
    </xf>
    <xf numFmtId="0" fontId="60" fillId="0" borderId="12" xfId="0" applyFont="1" applyBorder="1" applyAlignment="1">
      <alignment wrapText="1"/>
    </xf>
    <xf numFmtId="0" fontId="10" fillId="0" borderId="0" xfId="0" applyFont="1" applyAlignment="1">
      <alignment wrapText="1"/>
    </xf>
    <xf numFmtId="164" fontId="59" fillId="0" borderId="12" xfId="46" applyFont="1" applyFill="1" applyBorder="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59" fillId="0" borderId="12" xfId="0" applyFont="1" applyBorder="1" applyAlignment="1">
      <alignment vertical="center"/>
    </xf>
    <xf numFmtId="0" fontId="10" fillId="0" borderId="12" xfId="0" applyFont="1" applyBorder="1" applyAlignment="1">
      <alignment horizontal="left" vertical="top" wrapText="1"/>
    </xf>
    <xf numFmtId="0" fontId="10" fillId="37" borderId="12" xfId="0" applyFont="1" applyFill="1" applyBorder="1" applyAlignment="1">
      <alignment/>
    </xf>
    <xf numFmtId="0" fontId="10" fillId="34" borderId="12" xfId="0" applyFont="1" applyFill="1" applyBorder="1" applyAlignment="1">
      <alignment/>
    </xf>
    <xf numFmtId="0" fontId="10" fillId="0" borderId="12" xfId="0" applyFont="1" applyBorder="1" applyAlignment="1">
      <alignment vertical="center" wrapText="1"/>
    </xf>
    <xf numFmtId="164" fontId="10" fillId="0" borderId="12" xfId="46" applyFont="1" applyBorder="1" applyAlignment="1">
      <alignment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164" fontId="10" fillId="0" borderId="12" xfId="46" applyFont="1" applyBorder="1" applyAlignment="1">
      <alignment vertical="center" wrapText="1"/>
    </xf>
    <xf numFmtId="0" fontId="59" fillId="0" borderId="0" xfId="0" applyFont="1" applyAlignment="1">
      <alignment vertical="center" wrapText="1"/>
    </xf>
    <xf numFmtId="0" fontId="61" fillId="37" borderId="12" xfId="0" applyFont="1" applyFill="1" applyBorder="1" applyAlignment="1">
      <alignment horizontal="left"/>
    </xf>
    <xf numFmtId="0" fontId="61" fillId="34" borderId="12" xfId="0" applyFont="1" applyFill="1" applyBorder="1" applyAlignment="1">
      <alignment horizontal="left"/>
    </xf>
    <xf numFmtId="0" fontId="60" fillId="0" borderId="13" xfId="0" applyFont="1" applyBorder="1" applyAlignment="1">
      <alignment horizontal="left" vertical="center" wrapText="1" readingOrder="1"/>
    </xf>
    <xf numFmtId="164" fontId="59" fillId="0" borderId="13" xfId="46" applyFont="1" applyBorder="1" applyAlignment="1">
      <alignment vertical="center"/>
    </xf>
    <xf numFmtId="164" fontId="59" fillId="0" borderId="15" xfId="46" applyFont="1" applyFill="1" applyBorder="1" applyAlignment="1">
      <alignment horizontal="right" vertical="center"/>
    </xf>
    <xf numFmtId="164" fontId="61" fillId="18" borderId="12" xfId="46" applyFont="1" applyFill="1" applyBorder="1" applyAlignment="1">
      <alignment horizontal="right" vertical="center"/>
    </xf>
    <xf numFmtId="0" fontId="62" fillId="18" borderId="12" xfId="0" applyFont="1" applyFill="1" applyBorder="1" applyAlignment="1">
      <alignment horizontal="left" vertical="center"/>
    </xf>
    <xf numFmtId="0" fontId="62" fillId="18" borderId="16" xfId="0" applyFont="1" applyFill="1" applyBorder="1" applyAlignment="1">
      <alignment horizontal="left" vertical="center"/>
    </xf>
    <xf numFmtId="164" fontId="62" fillId="38" borderId="12" xfId="46" applyFont="1" applyFill="1" applyBorder="1" applyAlignment="1">
      <alignment horizontal="right" vertical="center"/>
    </xf>
    <xf numFmtId="0" fontId="61" fillId="38" borderId="12" xfId="0" applyFont="1" applyFill="1" applyBorder="1" applyAlignment="1">
      <alignment horizontal="left" vertical="center"/>
    </xf>
    <xf numFmtId="0" fontId="61" fillId="38" borderId="16" xfId="0" applyFont="1" applyFill="1" applyBorder="1" applyAlignment="1">
      <alignment horizontal="left" vertical="center"/>
    </xf>
    <xf numFmtId="0" fontId="63" fillId="0" borderId="12" xfId="0" applyFont="1" applyBorder="1" applyAlignment="1">
      <alignment horizontal="left" vertical="center" wrapText="1"/>
    </xf>
    <xf numFmtId="164" fontId="10" fillId="0" borderId="12" xfId="46" applyFont="1" applyBorder="1" applyAlignment="1">
      <alignment horizontal="right" vertical="center"/>
    </xf>
    <xf numFmtId="0" fontId="59" fillId="0" borderId="14" xfId="0" applyFont="1" applyBorder="1" applyAlignment="1">
      <alignment vertical="center" wrapText="1"/>
    </xf>
    <xf numFmtId="0" fontId="64" fillId="0" borderId="12" xfId="0" applyFont="1" applyBorder="1" applyAlignment="1">
      <alignment horizontal="left" vertical="center" wrapText="1"/>
    </xf>
    <xf numFmtId="164" fontId="59" fillId="0" borderId="16" xfId="46" applyFont="1" applyFill="1" applyBorder="1" applyAlignment="1">
      <alignment vertical="center"/>
    </xf>
    <xf numFmtId="164" fontId="13" fillId="38" borderId="12" xfId="46" applyFont="1" applyFill="1" applyBorder="1" applyAlignment="1">
      <alignment horizontal="right"/>
    </xf>
    <xf numFmtId="0" fontId="18" fillId="38" borderId="12" xfId="0" applyFont="1" applyFill="1" applyBorder="1" applyAlignment="1">
      <alignment horizontal="left"/>
    </xf>
    <xf numFmtId="0" fontId="18" fillId="38" borderId="16" xfId="0" applyFont="1" applyFill="1" applyBorder="1" applyAlignment="1">
      <alignment horizontal="left"/>
    </xf>
    <xf numFmtId="0" fontId="60" fillId="0" borderId="0" xfId="0" applyFont="1" applyAlignment="1">
      <alignment vertical="top" wrapText="1"/>
    </xf>
    <xf numFmtId="0" fontId="10" fillId="0" borderId="0" xfId="0" applyFont="1" applyAlignment="1">
      <alignment vertical="top" wrapText="1"/>
    </xf>
    <xf numFmtId="0" fontId="60" fillId="0" borderId="12" xfId="0" applyFont="1" applyBorder="1" applyAlignment="1">
      <alignment vertical="top" wrapText="1"/>
    </xf>
    <xf numFmtId="0" fontId="60" fillId="0" borderId="12" xfId="0" applyFont="1" applyBorder="1" applyAlignment="1">
      <alignment vertical="center" wrapText="1"/>
    </xf>
    <xf numFmtId="0" fontId="65" fillId="0" borderId="0" xfId="0" applyFont="1" applyAlignment="1">
      <alignment/>
    </xf>
    <xf numFmtId="164" fontId="65" fillId="0" borderId="0" xfId="46" applyFont="1" applyAlignment="1">
      <alignment/>
    </xf>
    <xf numFmtId="164" fontId="0" fillId="0" borderId="0" xfId="46" applyFont="1" applyAlignment="1">
      <alignment/>
    </xf>
    <xf numFmtId="0" fontId="24" fillId="0" borderId="0" xfId="0" applyFont="1" applyAlignment="1">
      <alignment/>
    </xf>
    <xf numFmtId="0" fontId="24" fillId="0" borderId="0" xfId="0" applyFont="1" applyAlignment="1">
      <alignment wrapText="1"/>
    </xf>
    <xf numFmtId="0" fontId="24" fillId="0" borderId="17" xfId="0" applyFont="1" applyBorder="1" applyAlignment="1">
      <alignment horizontal="center" vertical="center"/>
    </xf>
    <xf numFmtId="0" fontId="23" fillId="0" borderId="18" xfId="0" applyFont="1" applyBorder="1" applyAlignment="1">
      <alignment horizontal="center" vertical="center"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12" xfId="0" applyFont="1" applyBorder="1" applyAlignment="1">
      <alignment vertical="center" wrapText="1"/>
    </xf>
    <xf numFmtId="166" fontId="24" fillId="0" borderId="12" xfId="45" applyNumberFormat="1" applyFont="1" applyBorder="1" applyAlignment="1">
      <alignment vertical="center"/>
    </xf>
    <xf numFmtId="166" fontId="24" fillId="0" borderId="12" xfId="45" applyNumberFormat="1" applyFont="1" applyBorder="1" applyAlignment="1">
      <alignment horizontal="right" vertical="center"/>
    </xf>
    <xf numFmtId="9" fontId="24" fillId="0" borderId="21" xfId="50" applyFont="1" applyBorder="1" applyAlignment="1">
      <alignment horizontal="center" vertical="center"/>
    </xf>
    <xf numFmtId="166" fontId="0" fillId="0" borderId="0" xfId="0" applyNumberFormat="1" applyAlignment="1">
      <alignment/>
    </xf>
    <xf numFmtId="9" fontId="0" fillId="0" borderId="0" xfId="50" applyFont="1" applyAlignment="1">
      <alignment/>
    </xf>
    <xf numFmtId="0" fontId="23" fillId="0" borderId="12" xfId="0" applyFont="1" applyBorder="1" applyAlignment="1">
      <alignment horizontal="left" vertical="center" wrapText="1"/>
    </xf>
    <xf numFmtId="166" fontId="23" fillId="0" borderId="12" xfId="0" applyNumberFormat="1" applyFont="1" applyBorder="1" applyAlignment="1">
      <alignment vertical="center"/>
    </xf>
    <xf numFmtId="166" fontId="23" fillId="0" borderId="12" xfId="0" applyNumberFormat="1" applyFont="1" applyBorder="1" applyAlignment="1">
      <alignment horizontal="right" vertical="center"/>
    </xf>
    <xf numFmtId="9" fontId="23" fillId="0" borderId="21" xfId="50" applyFont="1" applyBorder="1" applyAlignment="1">
      <alignment horizontal="center" vertical="center"/>
    </xf>
    <xf numFmtId="9" fontId="23" fillId="0" borderId="22" xfId="50" applyFont="1" applyBorder="1" applyAlignment="1">
      <alignment horizontal="center" vertical="center"/>
    </xf>
    <xf numFmtId="164" fontId="0" fillId="0" borderId="0" xfId="46" applyFont="1" applyAlignment="1">
      <alignment vertical="center"/>
    </xf>
    <xf numFmtId="0" fontId="56" fillId="0" borderId="0" xfId="0" applyFont="1" applyAlignment="1">
      <alignment/>
    </xf>
    <xf numFmtId="164" fontId="56" fillId="0" borderId="12" xfId="46" applyFont="1" applyBorder="1" applyAlignment="1">
      <alignment/>
    </xf>
    <xf numFmtId="0" fontId="23" fillId="0" borderId="23" xfId="0" applyFont="1" applyBorder="1" applyAlignment="1">
      <alignment horizontal="center" vertical="center" wrapText="1"/>
    </xf>
    <xf numFmtId="0" fontId="23" fillId="0" borderId="12" xfId="0" applyFont="1" applyBorder="1" applyAlignment="1">
      <alignment horizontal="center" vertical="center"/>
    </xf>
    <xf numFmtId="0" fontId="24" fillId="0" borderId="14" xfId="0" applyFont="1" applyBorder="1" applyAlignment="1">
      <alignment vertical="center" wrapText="1"/>
    </xf>
    <xf numFmtId="164" fontId="0" fillId="0" borderId="12" xfId="46" applyFont="1" applyBorder="1" applyAlignment="1">
      <alignment vertical="center"/>
    </xf>
    <xf numFmtId="0" fontId="0" fillId="0" borderId="12" xfId="0" applyBorder="1" applyAlignment="1">
      <alignment/>
    </xf>
    <xf numFmtId="164" fontId="0" fillId="0" borderId="12" xfId="46" applyFont="1" applyBorder="1" applyAlignment="1">
      <alignment/>
    </xf>
    <xf numFmtId="164" fontId="56" fillId="0" borderId="12" xfId="46" applyFont="1" applyBorder="1" applyAlignment="1">
      <alignment horizontal="right" vertical="center"/>
    </xf>
    <xf numFmtId="164" fontId="56" fillId="0" borderId="12" xfId="46" applyFont="1" applyBorder="1" applyAlignment="1">
      <alignment vertical="center"/>
    </xf>
    <xf numFmtId="0" fontId="24" fillId="0" borderId="24" xfId="0" applyFont="1" applyBorder="1" applyAlignment="1">
      <alignment horizontal="center" vertical="center"/>
    </xf>
    <xf numFmtId="0" fontId="23" fillId="0" borderId="13" xfId="0" applyFont="1" applyBorder="1" applyAlignment="1">
      <alignment horizontal="left" vertical="center" wrapText="1"/>
    </xf>
    <xf numFmtId="166" fontId="23" fillId="0" borderId="13" xfId="0" applyNumberFormat="1" applyFont="1" applyBorder="1" applyAlignment="1">
      <alignment vertical="center"/>
    </xf>
    <xf numFmtId="166" fontId="23" fillId="0" borderId="13" xfId="0" applyNumberFormat="1" applyFont="1" applyBorder="1" applyAlignment="1">
      <alignment horizontal="right" vertical="center"/>
    </xf>
    <xf numFmtId="166" fontId="24" fillId="0" borderId="21" xfId="50" applyNumberFormat="1" applyFont="1" applyBorder="1" applyAlignment="1">
      <alignment horizontal="center" vertical="center"/>
    </xf>
    <xf numFmtId="0" fontId="56" fillId="39" borderId="25" xfId="0" applyFont="1" applyFill="1" applyBorder="1" applyAlignment="1">
      <alignment/>
    </xf>
    <xf numFmtId="0" fontId="59" fillId="0" borderId="25" xfId="0" applyFont="1" applyBorder="1" applyAlignment="1">
      <alignment horizontal="left" vertical="center" wrapText="1"/>
    </xf>
    <xf numFmtId="0" fontId="59" fillId="37" borderId="25" xfId="0" applyFont="1" applyFill="1" applyBorder="1" applyAlignment="1">
      <alignment/>
    </xf>
    <xf numFmtId="0" fontId="59" fillId="0" borderId="13" xfId="0" applyFont="1" applyBorder="1" applyAlignment="1">
      <alignment horizontal="center" vertical="center"/>
    </xf>
    <xf numFmtId="0" fontId="43" fillId="0" borderId="0" xfId="0" applyFont="1" applyAlignment="1">
      <alignment/>
    </xf>
    <xf numFmtId="0" fontId="62" fillId="18" borderId="14" xfId="0" applyFont="1" applyFill="1" applyBorder="1" applyAlignment="1">
      <alignment horizontal="left" vertical="center"/>
    </xf>
    <xf numFmtId="0" fontId="23" fillId="0" borderId="17" xfId="0" applyFont="1" applyBorder="1" applyAlignment="1">
      <alignment horizontal="center" vertical="center"/>
    </xf>
    <xf numFmtId="0" fontId="56" fillId="0" borderId="0" xfId="0" applyFont="1" applyAlignment="1">
      <alignment vertical="center"/>
    </xf>
    <xf numFmtId="164" fontId="56" fillId="0" borderId="0" xfId="46" applyFont="1" applyAlignment="1">
      <alignment vertical="center"/>
    </xf>
    <xf numFmtId="164" fontId="56" fillId="0" borderId="12" xfId="46" applyFont="1" applyBorder="1" applyAlignment="1">
      <alignment horizontal="center" vertical="center"/>
    </xf>
    <xf numFmtId="164" fontId="0" fillId="0" borderId="12" xfId="46" applyFont="1" applyBorder="1" applyAlignment="1">
      <alignment horizontal="center" vertical="center"/>
    </xf>
    <xf numFmtId="0" fontId="58" fillId="0" borderId="0" xfId="0" applyFont="1" applyFill="1" applyAlignment="1">
      <alignment horizontal="center"/>
    </xf>
    <xf numFmtId="0" fontId="14" fillId="0" borderId="0" xfId="0" applyFont="1" applyAlignment="1">
      <alignment vertical="center"/>
    </xf>
    <xf numFmtId="0" fontId="59" fillId="0" borderId="12" xfId="0" applyFont="1" applyFill="1" applyBorder="1" applyAlignment="1">
      <alignment vertical="center" wrapText="1"/>
    </xf>
    <xf numFmtId="0" fontId="10" fillId="0" borderId="12" xfId="0" applyFont="1" applyFill="1" applyBorder="1" applyAlignment="1">
      <alignment horizontal="left" vertical="center" wrapText="1"/>
    </xf>
    <xf numFmtId="0" fontId="59" fillId="0" borderId="12" xfId="0" applyFont="1" applyFill="1" applyBorder="1" applyAlignment="1">
      <alignment/>
    </xf>
    <xf numFmtId="0" fontId="66" fillId="0" borderId="12" xfId="0" applyFont="1" applyFill="1" applyBorder="1" applyAlignment="1">
      <alignment/>
    </xf>
    <xf numFmtId="0" fontId="59" fillId="0" borderId="12" xfId="0" applyFont="1" applyFill="1" applyBorder="1" applyAlignment="1">
      <alignment horizontal="left" vertical="center" wrapText="1"/>
    </xf>
    <xf numFmtId="164" fontId="59" fillId="0" borderId="12" xfId="46" applyFont="1" applyFill="1" applyBorder="1" applyAlignment="1">
      <alignment vertical="center" wrapText="1"/>
    </xf>
    <xf numFmtId="0" fontId="59" fillId="0" borderId="12" xfId="0" applyFont="1" applyFill="1" applyBorder="1" applyAlignment="1">
      <alignment horizontal="center" vertical="center"/>
    </xf>
    <xf numFmtId="0" fontId="0" fillId="0" borderId="0" xfId="0" applyFill="1" applyAlignment="1">
      <alignment/>
    </xf>
    <xf numFmtId="0" fontId="61" fillId="0" borderId="12" xfId="0" applyFont="1" applyFill="1" applyBorder="1" applyAlignment="1">
      <alignment horizontal="left"/>
    </xf>
    <xf numFmtId="0" fontId="60" fillId="0" borderId="12" xfId="0" applyFont="1" applyFill="1" applyBorder="1" applyAlignment="1">
      <alignment horizontal="left" vertical="center" wrapText="1" readingOrder="1"/>
    </xf>
    <xf numFmtId="0" fontId="10" fillId="0" borderId="13" xfId="0" applyFont="1" applyFill="1" applyBorder="1" applyAlignment="1">
      <alignment horizontal="left" vertical="center" wrapText="1"/>
    </xf>
    <xf numFmtId="0" fontId="59" fillId="0" borderId="0" xfId="0" applyFont="1" applyFill="1" applyAlignment="1">
      <alignment horizontal="left" vertical="center" wrapText="1"/>
    </xf>
    <xf numFmtId="164" fontId="62" fillId="18" borderId="12" xfId="46" applyFont="1" applyFill="1" applyBorder="1" applyAlignment="1">
      <alignment horizontal="left" vertical="center"/>
    </xf>
    <xf numFmtId="0" fontId="62" fillId="18" borderId="25" xfId="0" applyFont="1" applyFill="1" applyBorder="1" applyAlignment="1">
      <alignment horizontal="left" vertical="center"/>
    </xf>
    <xf numFmtId="0" fontId="59" fillId="0" borderId="12" xfId="0" applyFont="1" applyFill="1" applyBorder="1" applyAlignment="1">
      <alignment horizontal="left" vertical="center"/>
    </xf>
    <xf numFmtId="0" fontId="59" fillId="0" borderId="0" xfId="0" applyFont="1" applyFill="1" applyAlignment="1">
      <alignment vertical="center" wrapText="1"/>
    </xf>
    <xf numFmtId="0" fontId="10" fillId="0" borderId="12" xfId="0" applyFont="1" applyFill="1" applyBorder="1" applyAlignment="1">
      <alignment vertical="center" wrapText="1"/>
    </xf>
    <xf numFmtId="0" fontId="67" fillId="0" borderId="0" xfId="0" applyFont="1" applyAlignment="1">
      <alignment vertical="center"/>
    </xf>
    <xf numFmtId="164" fontId="10" fillId="0" borderId="13" xfId="46" applyFont="1" applyFill="1" applyBorder="1" applyAlignment="1">
      <alignment vertical="center"/>
    </xf>
    <xf numFmtId="0" fontId="59" fillId="0" borderId="25" xfId="0" applyFont="1" applyFill="1" applyBorder="1" applyAlignment="1">
      <alignment vertical="center" wrapText="1"/>
    </xf>
    <xf numFmtId="0" fontId="0" fillId="0" borderId="25" xfId="0" applyFill="1" applyBorder="1" applyAlignment="1">
      <alignment/>
    </xf>
    <xf numFmtId="0" fontId="0" fillId="0" borderId="12" xfId="0" applyFill="1" applyBorder="1" applyAlignment="1">
      <alignment vertical="center" wrapText="1"/>
    </xf>
    <xf numFmtId="0" fontId="14" fillId="0" borderId="12" xfId="0" applyFont="1" applyFill="1" applyBorder="1" applyAlignment="1">
      <alignment vertical="center"/>
    </xf>
    <xf numFmtId="0" fontId="0" fillId="0" borderId="12" xfId="0" applyFill="1" applyBorder="1" applyAlignment="1">
      <alignment/>
    </xf>
    <xf numFmtId="164" fontId="13" fillId="39" borderId="12" xfId="46" applyFont="1" applyFill="1" applyBorder="1" applyAlignment="1">
      <alignment horizontal="right" vertical="center"/>
    </xf>
    <xf numFmtId="0" fontId="18" fillId="39" borderId="12" xfId="0" applyFont="1" applyFill="1" applyBorder="1" applyAlignment="1">
      <alignment horizontal="left" vertical="center"/>
    </xf>
    <xf numFmtId="0" fontId="18" fillId="39" borderId="16" xfId="0" applyFont="1" applyFill="1" applyBorder="1" applyAlignment="1">
      <alignment horizontal="left"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left" vertical="center"/>
    </xf>
    <xf numFmtId="0" fontId="60" fillId="0" borderId="12" xfId="0" applyFont="1" applyFill="1" applyBorder="1" applyAlignment="1">
      <alignment wrapText="1"/>
    </xf>
    <xf numFmtId="0" fontId="10" fillId="0" borderId="0" xfId="0" applyFont="1" applyFill="1" applyAlignment="1">
      <alignment vertical="center" wrapText="1"/>
    </xf>
    <xf numFmtId="0" fontId="10" fillId="0" borderId="16" xfId="0" applyFont="1" applyFill="1" applyBorder="1" applyAlignment="1">
      <alignment horizontal="left" vertical="center" wrapText="1"/>
    </xf>
    <xf numFmtId="164" fontId="10" fillId="0" borderId="12" xfId="46" applyFont="1" applyFill="1" applyBorder="1" applyAlignment="1">
      <alignment horizontal="right" vertical="center"/>
    </xf>
    <xf numFmtId="0" fontId="10" fillId="0" borderId="0" xfId="0" applyFont="1" applyFill="1" applyAlignment="1">
      <alignment horizontal="left" vertical="center" wrapText="1"/>
    </xf>
    <xf numFmtId="0" fontId="10" fillId="0" borderId="12" xfId="0" applyFont="1" applyFill="1" applyBorder="1" applyAlignment="1">
      <alignment horizontal="left" vertical="top" wrapText="1"/>
    </xf>
    <xf numFmtId="0" fontId="10" fillId="0" borderId="0" xfId="0" applyFont="1" applyFill="1" applyAlignment="1">
      <alignment vertical="center"/>
    </xf>
    <xf numFmtId="0" fontId="59" fillId="0" borderId="12" xfId="0" applyFont="1" applyFill="1" applyBorder="1" applyAlignment="1">
      <alignment vertical="center"/>
    </xf>
    <xf numFmtId="0" fontId="10" fillId="0" borderId="25" xfId="0" applyFont="1" applyFill="1" applyBorder="1" applyAlignment="1">
      <alignment horizontal="left" vertical="center"/>
    </xf>
    <xf numFmtId="0" fontId="59" fillId="0" borderId="12" xfId="0" applyFont="1" applyFill="1" applyBorder="1" applyAlignment="1" quotePrefix="1">
      <alignment horizontal="left" vertical="center"/>
    </xf>
    <xf numFmtId="0" fontId="9" fillId="0" borderId="0" xfId="0" applyFont="1" applyFill="1" applyAlignment="1">
      <alignment vertical="center" wrapText="1"/>
    </xf>
    <xf numFmtId="0" fontId="9" fillId="0" borderId="12" xfId="0" applyFont="1" applyFill="1" applyBorder="1" applyAlignment="1">
      <alignment horizontal="left" vertical="center" wrapText="1"/>
    </xf>
    <xf numFmtId="164" fontId="59" fillId="0" borderId="12" xfId="0" applyNumberFormat="1" applyFont="1" applyFill="1" applyBorder="1" applyAlignment="1">
      <alignment horizontal="center" vertical="center"/>
    </xf>
    <xf numFmtId="0" fontId="59" fillId="33" borderId="12" xfId="0" applyFont="1" applyFill="1" applyBorder="1" applyAlignment="1">
      <alignment horizontal="left" vertical="center" wrapText="1"/>
    </xf>
    <xf numFmtId="0" fontId="59" fillId="33" borderId="12" xfId="0" applyFont="1" applyFill="1" applyBorder="1" applyAlignment="1">
      <alignment vertical="center" wrapText="1"/>
    </xf>
    <xf numFmtId="0" fontId="10" fillId="33" borderId="12" xfId="0" applyFont="1" applyFill="1" applyBorder="1" applyAlignment="1">
      <alignment vertical="center" wrapText="1"/>
    </xf>
    <xf numFmtId="0" fontId="61" fillId="38" borderId="16" xfId="0" applyFont="1" applyFill="1" applyBorder="1" applyAlignment="1">
      <alignment horizontal="left" vertical="center"/>
    </xf>
    <xf numFmtId="164" fontId="13" fillId="16" borderId="12" xfId="46" applyFont="1" applyFill="1" applyBorder="1" applyAlignment="1">
      <alignment horizontal="right" vertical="center"/>
    </xf>
    <xf numFmtId="0" fontId="18" fillId="16" borderId="12" xfId="0" applyFont="1" applyFill="1" applyBorder="1" applyAlignment="1">
      <alignment horizontal="left"/>
    </xf>
    <xf numFmtId="0" fontId="18" fillId="16" borderId="16" xfId="0" applyFont="1" applyFill="1" applyBorder="1" applyAlignment="1">
      <alignment horizontal="left"/>
    </xf>
    <xf numFmtId="0" fontId="62" fillId="39" borderId="25" xfId="0" applyFont="1" applyFill="1" applyBorder="1" applyAlignment="1">
      <alignment/>
    </xf>
    <xf numFmtId="0" fontId="61" fillId="38" borderId="14" xfId="0" applyFont="1" applyFill="1"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xf>
    <xf numFmtId="0" fontId="62" fillId="18" borderId="14" xfId="0" applyFont="1" applyFill="1" applyBorder="1" applyAlignment="1">
      <alignment horizontal="left" vertical="center"/>
    </xf>
    <xf numFmtId="0" fontId="61" fillId="38" borderId="14" xfId="0" applyFont="1" applyFill="1"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58" fillId="37" borderId="12" xfId="0" applyFont="1" applyFill="1" applyBorder="1" applyAlignment="1">
      <alignment horizontal="center"/>
    </xf>
    <xf numFmtId="0" fontId="18" fillId="38" borderId="14" xfId="0" applyFont="1" applyFill="1" applyBorder="1" applyAlignment="1">
      <alignment horizontal="left"/>
    </xf>
    <xf numFmtId="0" fontId="14" fillId="0" borderId="25" xfId="0" applyFont="1" applyBorder="1" applyAlignment="1">
      <alignment horizontal="left"/>
    </xf>
    <xf numFmtId="0" fontId="14" fillId="0" borderId="16" xfId="0" applyFont="1" applyBorder="1" applyAlignment="1">
      <alignment horizontal="left"/>
    </xf>
    <xf numFmtId="0" fontId="13" fillId="39" borderId="14" xfId="0" applyFont="1" applyFill="1" applyBorder="1" applyAlignment="1">
      <alignment horizontal="left" vertical="center" wrapText="1"/>
    </xf>
    <xf numFmtId="0" fontId="56" fillId="0" borderId="25" xfId="0" applyFont="1" applyBorder="1" applyAlignment="1">
      <alignment/>
    </xf>
    <xf numFmtId="0" fontId="18" fillId="16" borderId="14" xfId="0" applyFont="1" applyFill="1" applyBorder="1" applyAlignment="1">
      <alignment horizontal="left" vertical="center"/>
    </xf>
    <xf numFmtId="0" fontId="14" fillId="16" borderId="25" xfId="0" applyFont="1" applyFill="1" applyBorder="1" applyAlignment="1">
      <alignment horizontal="left" vertical="center"/>
    </xf>
    <xf numFmtId="0" fontId="14" fillId="16" borderId="16" xfId="0" applyFont="1" applyFill="1" applyBorder="1" applyAlignment="1">
      <alignment horizontal="left" vertical="center"/>
    </xf>
    <xf numFmtId="0" fontId="9" fillId="37" borderId="12" xfId="0" applyFont="1" applyFill="1" applyBorder="1" applyAlignment="1">
      <alignment horizontal="center"/>
    </xf>
    <xf numFmtId="0" fontId="18" fillId="39" borderId="14" xfId="0" applyFont="1" applyFill="1" applyBorder="1" applyAlignment="1">
      <alignment horizontal="left" vertical="center"/>
    </xf>
    <xf numFmtId="0" fontId="14" fillId="39" borderId="25" xfId="0" applyFont="1" applyFill="1" applyBorder="1" applyAlignment="1">
      <alignment horizontal="left" vertical="center"/>
    </xf>
    <xf numFmtId="0" fontId="14" fillId="39" borderId="16" xfId="0" applyFont="1" applyFill="1" applyBorder="1" applyAlignment="1">
      <alignment horizontal="left" vertical="center"/>
    </xf>
    <xf numFmtId="0" fontId="58" fillId="37" borderId="12" xfId="0" applyFont="1" applyFill="1" applyBorder="1" applyAlignment="1">
      <alignment horizontal="center" vertical="center"/>
    </xf>
    <xf numFmtId="0" fontId="58" fillId="37" borderId="12" xfId="0" applyFont="1" applyFill="1" applyBorder="1" applyAlignment="1">
      <alignment/>
    </xf>
    <xf numFmtId="0" fontId="58" fillId="37" borderId="12" xfId="0" applyFont="1" applyFill="1" applyBorder="1" applyAlignment="1">
      <alignment horizontal="left"/>
    </xf>
    <xf numFmtId="0" fontId="58" fillId="37" borderId="13" xfId="0" applyFont="1" applyFill="1" applyBorder="1" applyAlignment="1">
      <alignment horizontal="center" wrapText="1"/>
    </xf>
    <xf numFmtId="0" fontId="58" fillId="37" borderId="26" xfId="0" applyFont="1" applyFill="1" applyBorder="1" applyAlignment="1">
      <alignment horizontal="center"/>
    </xf>
    <xf numFmtId="0" fontId="61" fillId="38" borderId="25" xfId="0" applyFont="1" applyFill="1" applyBorder="1" applyAlignment="1">
      <alignment horizontal="left" vertical="center"/>
    </xf>
    <xf numFmtId="0" fontId="61" fillId="38" borderId="16" xfId="0" applyFont="1" applyFill="1" applyBorder="1" applyAlignment="1">
      <alignment horizontal="left" vertical="center"/>
    </xf>
    <xf numFmtId="164" fontId="58" fillId="37" borderId="13" xfId="46" applyFont="1" applyFill="1" applyBorder="1" applyAlignment="1">
      <alignment horizontal="center" vertical="center" wrapText="1"/>
    </xf>
    <xf numFmtId="164" fontId="58" fillId="37" borderId="26" xfId="46" applyFont="1" applyFill="1" applyBorder="1" applyAlignment="1">
      <alignment horizontal="center" vertical="center" wrapText="1"/>
    </xf>
    <xf numFmtId="0" fontId="58" fillId="0" borderId="27" xfId="0" applyFont="1" applyBorder="1" applyAlignment="1">
      <alignment wrapText="1"/>
    </xf>
    <xf numFmtId="0" fontId="0" fillId="0" borderId="28" xfId="0" applyBorder="1" applyAlignment="1">
      <alignment/>
    </xf>
    <xf numFmtId="0" fontId="58" fillId="0" borderId="0" xfId="0" applyFont="1" applyAlignment="1">
      <alignment horizontal="center"/>
    </xf>
    <xf numFmtId="0" fontId="58" fillId="0" borderId="29" xfId="0" applyFont="1" applyBorder="1" applyAlignment="1">
      <alignment horizontal="center"/>
    </xf>
    <xf numFmtId="0" fontId="58" fillId="0" borderId="10" xfId="0" applyFont="1" applyBorder="1" applyAlignment="1">
      <alignment wrapText="1"/>
    </xf>
    <xf numFmtId="0" fontId="0" fillId="0" borderId="0" xfId="0" applyAlignment="1">
      <alignment/>
    </xf>
    <xf numFmtId="0" fontId="58" fillId="0" borderId="30" xfId="0" applyFont="1" applyBorder="1" applyAlignment="1">
      <alignment/>
    </xf>
    <xf numFmtId="0" fontId="58" fillId="0" borderId="11" xfId="0" applyFont="1" applyBorder="1" applyAlignment="1">
      <alignment/>
    </xf>
    <xf numFmtId="0" fontId="58" fillId="0" borderId="11" xfId="0" applyFont="1" applyBorder="1" applyAlignment="1">
      <alignment horizontal="center"/>
    </xf>
    <xf numFmtId="0" fontId="58" fillId="0" borderId="31" xfId="0" applyFont="1" applyBorder="1" applyAlignment="1">
      <alignment horizontal="center"/>
    </xf>
    <xf numFmtId="0" fontId="68" fillId="37" borderId="12" xfId="0" applyFont="1" applyFill="1" applyBorder="1" applyAlignment="1">
      <alignment horizontal="center"/>
    </xf>
    <xf numFmtId="0" fontId="58" fillId="37" borderId="13" xfId="0" applyFont="1" applyFill="1" applyBorder="1" applyAlignment="1">
      <alignment horizontal="center"/>
    </xf>
    <xf numFmtId="0" fontId="58" fillId="37" borderId="26" xfId="0" applyFont="1" applyFill="1" applyBorder="1" applyAlignment="1">
      <alignment horizontal="center" wrapText="1"/>
    </xf>
    <xf numFmtId="0" fontId="23" fillId="0" borderId="0" xfId="0" applyFont="1" applyAlignment="1">
      <alignment horizontal="center" vertical="center"/>
    </xf>
    <xf numFmtId="164" fontId="69" fillId="0" borderId="0" xfId="46" applyFont="1" applyAlignment="1">
      <alignment horizontal="center" vertical="center" wrapText="1"/>
    </xf>
    <xf numFmtId="0" fontId="69" fillId="0" borderId="0" xfId="0" applyFont="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Z102"/>
  <sheetViews>
    <sheetView tabSelected="1" zoomScale="112" zoomScaleNormal="112" zoomScalePageLayoutView="0" workbookViewId="0" topLeftCell="B1">
      <selection activeCell="C4" sqref="C4"/>
    </sheetView>
  </sheetViews>
  <sheetFormatPr defaultColWidth="9.140625" defaultRowHeight="15"/>
  <cols>
    <col min="1" max="1" width="45.7109375" style="0" customWidth="1"/>
    <col min="2" max="2" width="57.140625" style="0" customWidth="1"/>
    <col min="3" max="3" width="52.7109375" style="0" customWidth="1"/>
    <col min="4" max="4" width="3.140625" style="0" customWidth="1"/>
    <col min="5" max="5" width="10.7109375" style="0" customWidth="1"/>
    <col min="6" max="6" width="9.140625" style="0" customWidth="1"/>
    <col min="7" max="7" width="10.00390625" style="0" customWidth="1"/>
    <col min="8" max="8" width="3.8515625" style="0" customWidth="1"/>
    <col min="9" max="11" width="9.140625" style="0" customWidth="1"/>
    <col min="12" max="12" width="3.421875" style="0" customWidth="1"/>
    <col min="13" max="15" width="9.140625" style="0" customWidth="1"/>
    <col min="16" max="16" width="3.7109375" style="0" customWidth="1"/>
    <col min="17" max="18" width="9.140625" style="0" customWidth="1"/>
    <col min="19" max="19" width="8.140625" style="0" customWidth="1"/>
    <col min="20" max="20" width="3.57421875" style="0" customWidth="1"/>
    <col min="21" max="21" width="47.28125" style="0" customWidth="1"/>
    <col min="22" max="22" width="48.140625" style="0" customWidth="1"/>
    <col min="23" max="23" width="15.140625" style="74" customWidth="1"/>
    <col min="24" max="24" width="12.00390625" style="0" customWidth="1"/>
    <col min="25" max="25" width="14.8515625" style="0" customWidth="1"/>
    <col min="26" max="26" width="34.57421875" style="0" customWidth="1"/>
  </cols>
  <sheetData>
    <row r="1" spans="1:26" s="1" customFormat="1" ht="15.75">
      <c r="A1" s="201" t="s">
        <v>0</v>
      </c>
      <c r="B1" s="202"/>
      <c r="D1" s="2"/>
      <c r="E1" s="3"/>
      <c r="F1" s="203"/>
      <c r="G1" s="203"/>
      <c r="H1" s="203"/>
      <c r="I1" s="203"/>
      <c r="J1" s="203"/>
      <c r="K1" s="203"/>
      <c r="L1" s="203"/>
      <c r="M1" s="203"/>
      <c r="N1" s="203"/>
      <c r="O1" s="203"/>
      <c r="P1" s="203"/>
      <c r="Q1" s="203"/>
      <c r="R1" s="203"/>
      <c r="S1" s="203"/>
      <c r="T1" s="203"/>
      <c r="U1" s="203"/>
      <c r="V1" s="203"/>
      <c r="W1" s="203"/>
      <c r="X1" s="203"/>
      <c r="Y1" s="203"/>
      <c r="Z1" s="204"/>
    </row>
    <row r="2" spans="1:26" s="1" customFormat="1" ht="15.75">
      <c r="A2" s="4" t="s">
        <v>1</v>
      </c>
      <c r="D2" s="2"/>
      <c r="E2" s="5"/>
      <c r="F2" s="203" t="s">
        <v>2</v>
      </c>
      <c r="G2" s="203"/>
      <c r="H2" s="2"/>
      <c r="I2" s="2"/>
      <c r="J2" s="2"/>
      <c r="K2" s="2"/>
      <c r="L2" s="2"/>
      <c r="M2" s="2"/>
      <c r="N2" s="2"/>
      <c r="O2" s="2"/>
      <c r="P2" s="2"/>
      <c r="Q2" s="2"/>
      <c r="R2" s="2"/>
      <c r="S2" s="2"/>
      <c r="T2" s="2"/>
      <c r="U2" s="2"/>
      <c r="V2" s="2"/>
      <c r="W2" s="6"/>
      <c r="X2" s="2"/>
      <c r="Y2" s="2"/>
      <c r="Z2" s="2"/>
    </row>
    <row r="3" spans="1:26" s="1" customFormat="1" ht="15.75">
      <c r="A3" s="4" t="s">
        <v>3</v>
      </c>
      <c r="D3" s="203"/>
      <c r="E3" s="203"/>
      <c r="F3" s="203"/>
      <c r="G3" s="203"/>
      <c r="H3" s="203"/>
      <c r="I3" s="203"/>
      <c r="J3" s="203"/>
      <c r="K3" s="203"/>
      <c r="L3" s="203"/>
      <c r="M3" s="203"/>
      <c r="N3" s="203"/>
      <c r="O3" s="203"/>
      <c r="P3" s="203"/>
      <c r="Q3" s="203"/>
      <c r="R3" s="203"/>
      <c r="S3" s="203"/>
      <c r="T3" s="203"/>
      <c r="U3" s="203"/>
      <c r="V3" s="203"/>
      <c r="W3" s="203"/>
      <c r="X3" s="203"/>
      <c r="Y3" s="203"/>
      <c r="Z3" s="203"/>
    </row>
    <row r="4" spans="1:26" s="1" customFormat="1" ht="15.75">
      <c r="A4" s="205" t="s">
        <v>4</v>
      </c>
      <c r="B4" s="206"/>
      <c r="D4" s="2"/>
      <c r="E4" s="7"/>
      <c r="F4" s="203" t="s">
        <v>5</v>
      </c>
      <c r="G4" s="203"/>
      <c r="H4" s="203"/>
      <c r="I4" s="203"/>
      <c r="J4" s="203"/>
      <c r="K4" s="203"/>
      <c r="L4" s="203"/>
      <c r="M4" s="203"/>
      <c r="N4" s="203"/>
      <c r="O4" s="203"/>
      <c r="P4" s="203"/>
      <c r="Q4" s="203"/>
      <c r="R4" s="203"/>
      <c r="S4" s="203"/>
      <c r="T4" s="203"/>
      <c r="U4" s="203"/>
      <c r="V4" s="203"/>
      <c r="W4" s="203"/>
      <c r="X4" s="203"/>
      <c r="Y4" s="203"/>
      <c r="Z4" s="204"/>
    </row>
    <row r="5" spans="1:26" s="1" customFormat="1" ht="15.75">
      <c r="A5" s="207" t="s">
        <v>6</v>
      </c>
      <c r="B5" s="208"/>
      <c r="C5" s="8"/>
      <c r="D5" s="209"/>
      <c r="E5" s="209"/>
      <c r="F5" s="209"/>
      <c r="G5" s="209"/>
      <c r="H5" s="209"/>
      <c r="I5" s="209"/>
      <c r="J5" s="209"/>
      <c r="K5" s="209"/>
      <c r="L5" s="209"/>
      <c r="M5" s="209"/>
      <c r="N5" s="209"/>
      <c r="O5" s="209"/>
      <c r="P5" s="209"/>
      <c r="Q5" s="209"/>
      <c r="R5" s="209"/>
      <c r="S5" s="209"/>
      <c r="T5" s="209"/>
      <c r="U5" s="209"/>
      <c r="V5" s="209"/>
      <c r="W5" s="209"/>
      <c r="X5" s="209"/>
      <c r="Y5" s="209"/>
      <c r="Z5" s="210"/>
    </row>
    <row r="6" spans="1:26" ht="15.75">
      <c r="A6" s="211" t="s">
        <v>7</v>
      </c>
      <c r="B6" s="212" t="s">
        <v>8</v>
      </c>
      <c r="C6" s="195" t="s">
        <v>9</v>
      </c>
      <c r="D6" s="179"/>
      <c r="E6" s="193" t="s">
        <v>10</v>
      </c>
      <c r="F6" s="193"/>
      <c r="G6" s="193"/>
      <c r="H6" s="179"/>
      <c r="I6" s="194" t="s">
        <v>11</v>
      </c>
      <c r="J6" s="194"/>
      <c r="K6" s="194"/>
      <c r="L6" s="179"/>
      <c r="M6" s="193" t="s">
        <v>12</v>
      </c>
      <c r="N6" s="193"/>
      <c r="O6" s="193"/>
      <c r="P6" s="179"/>
      <c r="Q6" s="194" t="s">
        <v>13</v>
      </c>
      <c r="R6" s="194"/>
      <c r="S6" s="194"/>
      <c r="T6" s="179"/>
      <c r="U6" s="195" t="s">
        <v>14</v>
      </c>
      <c r="V6" s="195" t="s">
        <v>15</v>
      </c>
      <c r="W6" s="199" t="s">
        <v>16</v>
      </c>
      <c r="X6" s="195" t="s">
        <v>17</v>
      </c>
      <c r="Y6" s="195" t="s">
        <v>18</v>
      </c>
      <c r="Z6" s="192" t="s">
        <v>19</v>
      </c>
    </row>
    <row r="7" spans="1:26" s="11" customFormat="1" ht="33.75" customHeight="1">
      <c r="A7" s="211"/>
      <c r="B7" s="196"/>
      <c r="C7" s="196"/>
      <c r="D7" s="179"/>
      <c r="E7" s="10" t="s">
        <v>20</v>
      </c>
      <c r="F7" s="10" t="s">
        <v>21</v>
      </c>
      <c r="G7" s="10" t="s">
        <v>22</v>
      </c>
      <c r="H7" s="179"/>
      <c r="I7" s="10" t="s">
        <v>23</v>
      </c>
      <c r="J7" s="10" t="s">
        <v>24</v>
      </c>
      <c r="K7" s="10" t="s">
        <v>25</v>
      </c>
      <c r="L7" s="179"/>
      <c r="M7" s="10" t="s">
        <v>26</v>
      </c>
      <c r="N7" s="10" t="s">
        <v>27</v>
      </c>
      <c r="O7" s="10" t="s">
        <v>28</v>
      </c>
      <c r="P7" s="179"/>
      <c r="Q7" s="10" t="s">
        <v>29</v>
      </c>
      <c r="R7" s="10" t="s">
        <v>30</v>
      </c>
      <c r="S7" s="10" t="s">
        <v>31</v>
      </c>
      <c r="T7" s="179"/>
      <c r="U7" s="196"/>
      <c r="V7" s="196"/>
      <c r="W7" s="200"/>
      <c r="X7" s="213"/>
      <c r="Y7" s="213"/>
      <c r="Z7" s="192"/>
    </row>
    <row r="8" spans="1:26" s="11" customFormat="1" ht="27.75" customHeight="1">
      <c r="A8" s="114" t="s">
        <v>32</v>
      </c>
      <c r="B8" s="135"/>
      <c r="C8" s="135"/>
      <c r="D8" s="135"/>
      <c r="E8" s="135"/>
      <c r="F8" s="135"/>
      <c r="G8" s="135"/>
      <c r="H8" s="135"/>
      <c r="I8" s="135"/>
      <c r="J8" s="135"/>
      <c r="K8" s="135"/>
      <c r="L8" s="135"/>
      <c r="M8" s="135"/>
      <c r="N8" s="135"/>
      <c r="O8" s="135"/>
      <c r="P8" s="135"/>
      <c r="Q8" s="135"/>
      <c r="R8" s="135"/>
      <c r="S8" s="135"/>
      <c r="T8" s="135"/>
      <c r="U8" s="135"/>
      <c r="V8" s="56"/>
      <c r="W8" s="54">
        <f>W9+W29+W32+W34</f>
        <v>323671</v>
      </c>
      <c r="X8" s="55"/>
      <c r="Y8" s="55"/>
      <c r="Z8" s="55"/>
    </row>
    <row r="9" spans="1:26" s="11" customFormat="1" ht="27.75" customHeight="1">
      <c r="A9" s="172" t="s">
        <v>33</v>
      </c>
      <c r="B9" s="197"/>
      <c r="C9" s="197"/>
      <c r="D9" s="197"/>
      <c r="E9" s="197"/>
      <c r="F9" s="197"/>
      <c r="G9" s="197"/>
      <c r="H9" s="197"/>
      <c r="I9" s="197"/>
      <c r="J9" s="197"/>
      <c r="K9" s="197"/>
      <c r="L9" s="197"/>
      <c r="M9" s="197"/>
      <c r="N9" s="197"/>
      <c r="O9" s="197"/>
      <c r="P9" s="197"/>
      <c r="Q9" s="197"/>
      <c r="R9" s="197"/>
      <c r="S9" s="197"/>
      <c r="T9" s="197"/>
      <c r="U9" s="197"/>
      <c r="V9" s="198"/>
      <c r="W9" s="57">
        <f>SUM(W10:W28)</f>
        <v>288111</v>
      </c>
      <c r="X9" s="58"/>
      <c r="Y9" s="58"/>
      <c r="Z9" s="59"/>
    </row>
    <row r="10" spans="1:26" ht="108" customHeight="1">
      <c r="A10" s="165" t="s">
        <v>34</v>
      </c>
      <c r="B10" s="12" t="s">
        <v>35</v>
      </c>
      <c r="C10" s="13"/>
      <c r="D10" s="14"/>
      <c r="E10" s="15"/>
      <c r="F10" s="16"/>
      <c r="G10" s="15"/>
      <c r="H10" s="14"/>
      <c r="I10" s="15"/>
      <c r="J10" s="15"/>
      <c r="K10" s="15"/>
      <c r="L10" s="14"/>
      <c r="M10" s="15"/>
      <c r="N10" s="15"/>
      <c r="O10" s="15"/>
      <c r="P10" s="14"/>
      <c r="Q10" s="15"/>
      <c r="R10" s="15"/>
      <c r="S10" s="15"/>
      <c r="T10" s="14"/>
      <c r="U10" s="17" t="s">
        <v>36</v>
      </c>
      <c r="V10" s="17" t="s">
        <v>37</v>
      </c>
      <c r="W10" s="18">
        <v>1500</v>
      </c>
      <c r="X10" s="13"/>
      <c r="Y10" s="13"/>
      <c r="Z10" s="17" t="s">
        <v>38</v>
      </c>
    </row>
    <row r="11" spans="1:26" ht="72" customHeight="1">
      <c r="A11" s="12" t="s">
        <v>39</v>
      </c>
      <c r="B11" s="12" t="s">
        <v>40</v>
      </c>
      <c r="C11" s="19" t="s">
        <v>41</v>
      </c>
      <c r="D11" s="14"/>
      <c r="E11" s="15"/>
      <c r="F11" s="15"/>
      <c r="G11" s="15"/>
      <c r="H11" s="14"/>
      <c r="I11" s="15"/>
      <c r="J11" s="20"/>
      <c r="K11" s="21"/>
      <c r="L11" s="14"/>
      <c r="M11" s="15"/>
      <c r="N11" s="15"/>
      <c r="O11" s="15"/>
      <c r="P11" s="14"/>
      <c r="Q11" s="15"/>
      <c r="R11" s="20"/>
      <c r="S11" s="15"/>
      <c r="T11" s="14"/>
      <c r="U11" s="17" t="s">
        <v>42</v>
      </c>
      <c r="V11" s="12" t="s">
        <v>43</v>
      </c>
      <c r="W11" s="22">
        <v>2000</v>
      </c>
      <c r="X11" s="13"/>
      <c r="Y11" s="13"/>
      <c r="Z11" s="12" t="s">
        <v>44</v>
      </c>
    </row>
    <row r="12" spans="1:26" ht="49.5" customHeight="1">
      <c r="A12" s="12" t="s">
        <v>45</v>
      </c>
      <c r="B12" s="12" t="s">
        <v>46</v>
      </c>
      <c r="C12" s="19" t="s">
        <v>47</v>
      </c>
      <c r="D12" s="14"/>
      <c r="E12" s="15"/>
      <c r="F12" s="15"/>
      <c r="G12" s="15"/>
      <c r="H12" s="14"/>
      <c r="I12" s="15"/>
      <c r="J12" s="15"/>
      <c r="K12" s="15"/>
      <c r="L12" s="14"/>
      <c r="M12" s="20"/>
      <c r="N12" s="15"/>
      <c r="O12" s="15"/>
      <c r="P12" s="14"/>
      <c r="Q12" s="15"/>
      <c r="R12" s="20"/>
      <c r="S12" s="15"/>
      <c r="T12" s="14"/>
      <c r="U12" s="17" t="s">
        <v>48</v>
      </c>
      <c r="V12" s="12" t="s">
        <v>49</v>
      </c>
      <c r="W12" s="23">
        <v>2000</v>
      </c>
      <c r="X12" s="13"/>
      <c r="Y12" s="13"/>
      <c r="Z12" s="12" t="s">
        <v>50</v>
      </c>
    </row>
    <row r="13" spans="1:26" ht="73.5" customHeight="1">
      <c r="A13" s="122" t="s">
        <v>51</v>
      </c>
      <c r="B13" s="12" t="s">
        <v>52</v>
      </c>
      <c r="C13" s="19" t="s">
        <v>53</v>
      </c>
      <c r="D13" s="14"/>
      <c r="E13" s="15"/>
      <c r="F13" s="20"/>
      <c r="G13" s="15"/>
      <c r="H13" s="14"/>
      <c r="I13" s="15"/>
      <c r="J13" s="15"/>
      <c r="K13" s="15"/>
      <c r="L13" s="14"/>
      <c r="M13" s="15"/>
      <c r="N13" s="20"/>
      <c r="O13" s="15"/>
      <c r="P13" s="14"/>
      <c r="Q13" s="20"/>
      <c r="R13" s="15"/>
      <c r="S13" s="15"/>
      <c r="T13" s="14"/>
      <c r="U13" s="12" t="s">
        <v>54</v>
      </c>
      <c r="V13" s="12" t="s">
        <v>55</v>
      </c>
      <c r="W13" s="22">
        <v>67244</v>
      </c>
      <c r="X13" s="13"/>
      <c r="Y13" s="13"/>
      <c r="Z13" s="12" t="s">
        <v>56</v>
      </c>
    </row>
    <row r="14" spans="1:26" ht="65.25" customHeight="1">
      <c r="A14" s="17" t="s">
        <v>57</v>
      </c>
      <c r="B14" s="19" t="s">
        <v>58</v>
      </c>
      <c r="C14" s="13"/>
      <c r="D14" s="14"/>
      <c r="E14" s="20"/>
      <c r="F14" s="20"/>
      <c r="G14" s="20"/>
      <c r="H14" s="14"/>
      <c r="I14" s="20"/>
      <c r="J14" s="20"/>
      <c r="K14" s="20"/>
      <c r="L14" s="14"/>
      <c r="M14" s="20"/>
      <c r="N14" s="20"/>
      <c r="O14" s="20"/>
      <c r="P14" s="14"/>
      <c r="Q14" s="20"/>
      <c r="R14" s="20"/>
      <c r="S14" s="20"/>
      <c r="T14" s="14"/>
      <c r="U14" s="24" t="s">
        <v>59</v>
      </c>
      <c r="V14" s="24" t="s">
        <v>60</v>
      </c>
      <c r="W14" s="22">
        <v>2000</v>
      </c>
      <c r="X14" s="13"/>
      <c r="Y14" s="13"/>
      <c r="Z14" s="12" t="s">
        <v>61</v>
      </c>
    </row>
    <row r="15" spans="1:26" ht="66" customHeight="1">
      <c r="A15" s="126" t="s">
        <v>365</v>
      </c>
      <c r="B15" s="150" t="s">
        <v>62</v>
      </c>
      <c r="C15" s="128"/>
      <c r="D15" s="14"/>
      <c r="E15" s="20"/>
      <c r="F15" s="20"/>
      <c r="G15" s="20"/>
      <c r="H15" s="14"/>
      <c r="I15" s="20"/>
      <c r="J15" s="20"/>
      <c r="K15" s="20"/>
      <c r="L15" s="14"/>
      <c r="M15" s="20"/>
      <c r="N15" s="20"/>
      <c r="O15" s="20"/>
      <c r="P15" s="14"/>
      <c r="Q15" s="20"/>
      <c r="R15" s="20"/>
      <c r="S15" s="20"/>
      <c r="T15" s="14"/>
      <c r="U15" s="150" t="s">
        <v>63</v>
      </c>
      <c r="V15" s="126" t="s">
        <v>64</v>
      </c>
      <c r="W15" s="26">
        <v>68273</v>
      </c>
      <c r="X15" s="163"/>
      <c r="Y15" s="128"/>
      <c r="Z15" s="126" t="s">
        <v>61</v>
      </c>
    </row>
    <row r="16" spans="1:26" ht="51" customHeight="1">
      <c r="A16" s="164" t="s">
        <v>65</v>
      </c>
      <c r="B16" s="17" t="s">
        <v>66</v>
      </c>
      <c r="C16" s="13"/>
      <c r="D16" s="14"/>
      <c r="E16" s="20"/>
      <c r="F16" s="20"/>
      <c r="G16" s="20"/>
      <c r="H16" s="14"/>
      <c r="I16" s="20"/>
      <c r="J16" s="20"/>
      <c r="K16" s="20"/>
      <c r="L16" s="14"/>
      <c r="M16" s="20"/>
      <c r="N16" s="20"/>
      <c r="O16" s="20"/>
      <c r="P16" s="14"/>
      <c r="Q16" s="20"/>
      <c r="R16" s="20"/>
      <c r="S16" s="20"/>
      <c r="T16" s="14"/>
      <c r="U16" s="19" t="s">
        <v>67</v>
      </c>
      <c r="V16" s="17" t="s">
        <v>68</v>
      </c>
      <c r="W16" s="23">
        <v>7000</v>
      </c>
      <c r="X16" s="13"/>
      <c r="Y16" s="13"/>
      <c r="Z16" s="17" t="s">
        <v>69</v>
      </c>
    </row>
    <row r="17" spans="1:26" ht="27">
      <c r="A17" s="27" t="s">
        <v>70</v>
      </c>
      <c r="B17" s="24" t="s">
        <v>71</v>
      </c>
      <c r="C17" s="13"/>
      <c r="D17" s="14"/>
      <c r="E17" s="15"/>
      <c r="F17" s="15"/>
      <c r="G17" s="20"/>
      <c r="H17" s="14"/>
      <c r="I17" s="15"/>
      <c r="J17" s="15"/>
      <c r="K17" s="20"/>
      <c r="L17" s="14"/>
      <c r="M17" s="15"/>
      <c r="N17" s="15"/>
      <c r="O17" s="20"/>
      <c r="P17" s="14"/>
      <c r="Q17" s="15"/>
      <c r="R17" s="15"/>
      <c r="S17" s="20"/>
      <c r="T17" s="14"/>
      <c r="U17" s="17" t="s">
        <v>72</v>
      </c>
      <c r="V17" s="17" t="s">
        <v>73</v>
      </c>
      <c r="W17" s="22">
        <v>1800</v>
      </c>
      <c r="X17" s="13"/>
      <c r="Y17" s="13"/>
      <c r="Z17" s="17" t="s">
        <v>61</v>
      </c>
    </row>
    <row r="18" spans="1:26" ht="83.25" customHeight="1">
      <c r="A18" s="17" t="s">
        <v>74</v>
      </c>
      <c r="B18" s="24" t="s">
        <v>75</v>
      </c>
      <c r="C18" s="13"/>
      <c r="D18" s="14"/>
      <c r="E18" s="20"/>
      <c r="F18" s="20"/>
      <c r="G18" s="20"/>
      <c r="H18" s="14"/>
      <c r="I18" s="20"/>
      <c r="J18" s="20"/>
      <c r="K18" s="20"/>
      <c r="L18" s="14"/>
      <c r="M18" s="20"/>
      <c r="N18" s="20"/>
      <c r="O18" s="20"/>
      <c r="P18" s="14"/>
      <c r="Q18" s="20"/>
      <c r="R18" s="20"/>
      <c r="S18" s="20"/>
      <c r="T18" s="14"/>
      <c r="U18" s="28" t="s">
        <v>76</v>
      </c>
      <c r="V18" s="17" t="s">
        <v>77</v>
      </c>
      <c r="W18" s="22">
        <v>26620</v>
      </c>
      <c r="X18" s="13"/>
      <c r="Y18" s="13"/>
      <c r="Z18" s="17" t="s">
        <v>61</v>
      </c>
    </row>
    <row r="19" spans="1:26" s="33" customFormat="1" ht="95.25" customHeight="1">
      <c r="A19" s="166" t="s">
        <v>364</v>
      </c>
      <c r="B19" s="162" t="s">
        <v>78</v>
      </c>
      <c r="C19" s="149"/>
      <c r="D19" s="14"/>
      <c r="E19" s="16"/>
      <c r="F19" s="15"/>
      <c r="G19" s="15"/>
      <c r="H19" s="14"/>
      <c r="I19" s="15"/>
      <c r="J19" s="15"/>
      <c r="K19" s="15"/>
      <c r="L19" s="14"/>
      <c r="M19" s="15"/>
      <c r="N19" s="15"/>
      <c r="O19" s="15"/>
      <c r="P19" s="14"/>
      <c r="Q19" s="15"/>
      <c r="R19" s="15"/>
      <c r="S19" s="15"/>
      <c r="T19" s="14"/>
      <c r="U19" s="123" t="s">
        <v>333</v>
      </c>
      <c r="V19" s="123" t="s">
        <v>334</v>
      </c>
      <c r="W19" s="32">
        <v>35371</v>
      </c>
      <c r="X19" s="149"/>
      <c r="Y19" s="149"/>
      <c r="Z19" s="123" t="s">
        <v>61</v>
      </c>
    </row>
    <row r="20" spans="1:26" ht="37.5" customHeight="1">
      <c r="A20" s="17" t="s">
        <v>79</v>
      </c>
      <c r="B20" s="17" t="s">
        <v>80</v>
      </c>
      <c r="C20" s="13"/>
      <c r="D20" s="14"/>
      <c r="E20" s="15"/>
      <c r="F20" s="20"/>
      <c r="G20" s="15"/>
      <c r="H20" s="14"/>
      <c r="I20" s="15"/>
      <c r="J20" s="20"/>
      <c r="K20" s="15"/>
      <c r="L20" s="14"/>
      <c r="M20" s="15"/>
      <c r="N20" s="20"/>
      <c r="O20" s="15"/>
      <c r="P20" s="14"/>
      <c r="Q20" s="15"/>
      <c r="R20" s="20"/>
      <c r="S20" s="15"/>
      <c r="T20" s="14"/>
      <c r="U20" s="17" t="s">
        <v>81</v>
      </c>
      <c r="V20" s="17" t="s">
        <v>82</v>
      </c>
      <c r="W20" s="22">
        <v>1700</v>
      </c>
      <c r="X20" s="13"/>
      <c r="Y20" s="13"/>
      <c r="Z20" s="17" t="s">
        <v>61</v>
      </c>
    </row>
    <row r="21" spans="1:26" s="33" customFormat="1" ht="53.25" customHeight="1">
      <c r="A21" s="29" t="s">
        <v>83</v>
      </c>
      <c r="B21" s="29" t="s">
        <v>84</v>
      </c>
      <c r="C21" s="30"/>
      <c r="D21" s="14"/>
      <c r="E21" s="20"/>
      <c r="F21" s="20"/>
      <c r="G21" s="20"/>
      <c r="H21" s="14"/>
      <c r="I21" s="20"/>
      <c r="J21" s="20"/>
      <c r="K21" s="20"/>
      <c r="L21" s="14"/>
      <c r="M21" s="20"/>
      <c r="N21" s="20"/>
      <c r="O21" s="20"/>
      <c r="P21" s="14"/>
      <c r="Q21" s="20"/>
      <c r="R21" s="20"/>
      <c r="S21" s="20"/>
      <c r="T21" s="14"/>
      <c r="U21" s="29" t="s">
        <v>85</v>
      </c>
      <c r="V21" s="29" t="s">
        <v>86</v>
      </c>
      <c r="W21" s="32">
        <v>8632</v>
      </c>
      <c r="X21" s="30"/>
      <c r="Y21" s="30"/>
      <c r="Z21" s="29" t="s">
        <v>61</v>
      </c>
    </row>
    <row r="22" spans="1:26" s="33" customFormat="1" ht="74.25" customHeight="1">
      <c r="A22" s="123" t="s">
        <v>363</v>
      </c>
      <c r="B22" s="123" t="s">
        <v>87</v>
      </c>
      <c r="C22" s="123" t="s">
        <v>88</v>
      </c>
      <c r="D22" s="14"/>
      <c r="E22" s="20"/>
      <c r="F22" s="20"/>
      <c r="G22" s="20"/>
      <c r="H22" s="14"/>
      <c r="I22" s="20"/>
      <c r="J22" s="20"/>
      <c r="K22" s="20"/>
      <c r="L22" s="14"/>
      <c r="M22" s="20"/>
      <c r="N22" s="20"/>
      <c r="O22" s="20"/>
      <c r="P22" s="14"/>
      <c r="Q22" s="20"/>
      <c r="R22" s="20"/>
      <c r="S22" s="20"/>
      <c r="T22" s="14"/>
      <c r="U22" s="123" t="s">
        <v>89</v>
      </c>
      <c r="V22" s="123" t="s">
        <v>90</v>
      </c>
      <c r="W22" s="32">
        <v>15450</v>
      </c>
      <c r="X22" s="149"/>
      <c r="Y22" s="149"/>
      <c r="Z22" s="126" t="s">
        <v>61</v>
      </c>
    </row>
    <row r="23" spans="1:26" ht="72.75" customHeight="1">
      <c r="A23" s="126" t="s">
        <v>362</v>
      </c>
      <c r="B23" s="126" t="s">
        <v>91</v>
      </c>
      <c r="C23" s="123" t="s">
        <v>88</v>
      </c>
      <c r="D23" s="14"/>
      <c r="E23" s="20"/>
      <c r="F23" s="20"/>
      <c r="G23" s="20"/>
      <c r="H23" s="14"/>
      <c r="I23" s="20"/>
      <c r="J23" s="20"/>
      <c r="K23" s="20"/>
      <c r="L23" s="14"/>
      <c r="M23" s="20"/>
      <c r="N23" s="20"/>
      <c r="O23" s="20"/>
      <c r="P23" s="14"/>
      <c r="Q23" s="20"/>
      <c r="R23" s="20"/>
      <c r="S23" s="20"/>
      <c r="T23" s="14"/>
      <c r="U23" s="151" t="s">
        <v>92</v>
      </c>
      <c r="V23" s="126" t="s">
        <v>93</v>
      </c>
      <c r="W23" s="36">
        <v>10000</v>
      </c>
      <c r="X23" s="128"/>
      <c r="Y23" s="128"/>
      <c r="Z23" s="126" t="s">
        <v>61</v>
      </c>
    </row>
    <row r="24" spans="1:26" ht="45.75" customHeight="1">
      <c r="A24" s="17" t="s">
        <v>94</v>
      </c>
      <c r="B24" s="17" t="s">
        <v>95</v>
      </c>
      <c r="C24" s="13"/>
      <c r="D24" s="14"/>
      <c r="E24" s="20"/>
      <c r="F24" s="20"/>
      <c r="G24" s="20"/>
      <c r="H24" s="14"/>
      <c r="I24" s="20"/>
      <c r="J24" s="20"/>
      <c r="K24" s="20"/>
      <c r="L24" s="14"/>
      <c r="M24" s="20"/>
      <c r="N24" s="20"/>
      <c r="O24" s="20"/>
      <c r="P24" s="14"/>
      <c r="Q24" s="20"/>
      <c r="R24" s="20"/>
      <c r="S24" s="20"/>
      <c r="T24" s="14"/>
      <c r="U24" s="34" t="s">
        <v>96</v>
      </c>
      <c r="V24" s="17" t="s">
        <v>97</v>
      </c>
      <c r="W24" s="22">
        <v>10000</v>
      </c>
      <c r="X24" s="13"/>
      <c r="Y24" s="13"/>
      <c r="Z24" s="17" t="s">
        <v>61</v>
      </c>
    </row>
    <row r="25" spans="1:26" s="33" customFormat="1" ht="48.75" customHeight="1">
      <c r="A25" s="29" t="s">
        <v>98</v>
      </c>
      <c r="B25" s="29" t="s">
        <v>99</v>
      </c>
      <c r="C25" s="30"/>
      <c r="D25" s="14"/>
      <c r="E25" s="31"/>
      <c r="F25" s="20"/>
      <c r="G25" s="31"/>
      <c r="H25" s="14"/>
      <c r="I25" s="31"/>
      <c r="J25" s="31"/>
      <c r="K25" s="31"/>
      <c r="L25" s="14"/>
      <c r="M25" s="31"/>
      <c r="N25" s="31"/>
      <c r="O25" s="31"/>
      <c r="P25" s="14"/>
      <c r="Q25" s="31"/>
      <c r="R25" s="31"/>
      <c r="S25" s="31"/>
      <c r="T25" s="14"/>
      <c r="U25" s="35" t="s">
        <v>100</v>
      </c>
      <c r="V25" s="29" t="s">
        <v>101</v>
      </c>
      <c r="W25" s="32">
        <v>6000</v>
      </c>
      <c r="X25" s="30"/>
      <c r="Y25" s="30"/>
      <c r="Z25" s="29" t="s">
        <v>61</v>
      </c>
    </row>
    <row r="26" spans="1:26" ht="54.75">
      <c r="A26" s="17" t="s">
        <v>102</v>
      </c>
      <c r="B26" s="17" t="s">
        <v>103</v>
      </c>
      <c r="C26" s="13"/>
      <c r="D26" s="14"/>
      <c r="E26" s="15"/>
      <c r="F26" s="15"/>
      <c r="G26" s="15"/>
      <c r="H26" s="14"/>
      <c r="I26" s="15"/>
      <c r="J26" s="15"/>
      <c r="K26" s="15"/>
      <c r="L26" s="14"/>
      <c r="M26" s="15"/>
      <c r="N26" s="15"/>
      <c r="O26" s="15"/>
      <c r="P26" s="14"/>
      <c r="Q26" s="15"/>
      <c r="R26" s="20"/>
      <c r="S26" s="15"/>
      <c r="T26" s="14"/>
      <c r="U26" s="17" t="s">
        <v>104</v>
      </c>
      <c r="V26" s="29" t="s">
        <v>105</v>
      </c>
      <c r="W26" s="36">
        <v>9521</v>
      </c>
      <c r="X26" s="13"/>
      <c r="Y26" s="13"/>
      <c r="Z26" s="17" t="s">
        <v>61</v>
      </c>
    </row>
    <row r="27" spans="1:26" ht="63" customHeight="1">
      <c r="A27" s="126" t="s">
        <v>106</v>
      </c>
      <c r="B27" s="17" t="s">
        <v>107</v>
      </c>
      <c r="C27" s="13"/>
      <c r="D27" s="14"/>
      <c r="E27" s="15"/>
      <c r="F27" s="20"/>
      <c r="G27" s="15"/>
      <c r="H27" s="14"/>
      <c r="I27" s="15"/>
      <c r="J27" s="15"/>
      <c r="K27" s="15"/>
      <c r="L27" s="14"/>
      <c r="M27" s="15"/>
      <c r="N27" s="15"/>
      <c r="O27" s="15"/>
      <c r="P27" s="14"/>
      <c r="Q27" s="15"/>
      <c r="R27" s="15"/>
      <c r="S27" s="15"/>
      <c r="T27" s="14"/>
      <c r="U27" s="17" t="s">
        <v>108</v>
      </c>
      <c r="V27" s="17" t="s">
        <v>109</v>
      </c>
      <c r="W27" s="36">
        <v>7000</v>
      </c>
      <c r="X27" s="13"/>
      <c r="Y27" s="13"/>
      <c r="Z27" s="17" t="s">
        <v>61</v>
      </c>
    </row>
    <row r="28" spans="1:26" ht="63" customHeight="1">
      <c r="A28" s="17" t="s">
        <v>110</v>
      </c>
      <c r="B28" s="17" t="s">
        <v>111</v>
      </c>
      <c r="C28" s="13"/>
      <c r="D28" s="14"/>
      <c r="E28" s="20"/>
      <c r="F28" s="20"/>
      <c r="G28" s="20"/>
      <c r="H28" s="14"/>
      <c r="I28" s="20"/>
      <c r="J28" s="20"/>
      <c r="K28" s="20"/>
      <c r="L28" s="14"/>
      <c r="M28" s="20"/>
      <c r="N28" s="20"/>
      <c r="O28" s="20"/>
      <c r="P28" s="14"/>
      <c r="Q28" s="20"/>
      <c r="R28" s="20"/>
      <c r="S28" s="20"/>
      <c r="T28" s="14"/>
      <c r="U28" s="17" t="s">
        <v>366</v>
      </c>
      <c r="V28" s="17" t="s">
        <v>112</v>
      </c>
      <c r="W28" s="22">
        <v>6000</v>
      </c>
      <c r="X28" s="13"/>
      <c r="Y28" s="13"/>
      <c r="Z28" s="17" t="s">
        <v>61</v>
      </c>
    </row>
    <row r="29" spans="1:26" s="11" customFormat="1" ht="22.5" customHeight="1">
      <c r="A29" s="172" t="s">
        <v>113</v>
      </c>
      <c r="B29" s="173"/>
      <c r="C29" s="173"/>
      <c r="D29" s="173"/>
      <c r="E29" s="173"/>
      <c r="F29" s="173"/>
      <c r="G29" s="173"/>
      <c r="H29" s="173"/>
      <c r="I29" s="173"/>
      <c r="J29" s="173"/>
      <c r="K29" s="173"/>
      <c r="L29" s="173"/>
      <c r="M29" s="173"/>
      <c r="N29" s="173"/>
      <c r="O29" s="173"/>
      <c r="P29" s="173"/>
      <c r="Q29" s="173"/>
      <c r="R29" s="173"/>
      <c r="S29" s="173"/>
      <c r="T29" s="173"/>
      <c r="U29" s="173"/>
      <c r="V29" s="174"/>
      <c r="W29" s="57">
        <f>SUM(W30:W31)</f>
        <v>10400</v>
      </c>
      <c r="X29" s="58"/>
      <c r="Y29" s="58"/>
      <c r="Z29" s="59"/>
    </row>
    <row r="30" spans="1:26" s="33" customFormat="1" ht="66" customHeight="1">
      <c r="A30" s="123" t="s">
        <v>369</v>
      </c>
      <c r="B30" s="29" t="s">
        <v>114</v>
      </c>
      <c r="C30" s="30"/>
      <c r="D30" s="14"/>
      <c r="E30" s="31"/>
      <c r="F30" s="31"/>
      <c r="G30" s="31"/>
      <c r="H30" s="14"/>
      <c r="I30" s="31"/>
      <c r="J30" s="31"/>
      <c r="K30" s="31"/>
      <c r="L30" s="14"/>
      <c r="M30" s="31"/>
      <c r="N30" s="31"/>
      <c r="O30" s="20"/>
      <c r="P30" s="14"/>
      <c r="Q30" s="31"/>
      <c r="R30" s="31"/>
      <c r="S30" s="20"/>
      <c r="T30" s="14"/>
      <c r="U30" s="29" t="s">
        <v>115</v>
      </c>
      <c r="V30" s="29" t="s">
        <v>116</v>
      </c>
      <c r="W30" s="32">
        <v>3000</v>
      </c>
      <c r="X30" s="30"/>
      <c r="Y30" s="30"/>
      <c r="Z30" s="29" t="s">
        <v>61</v>
      </c>
    </row>
    <row r="31" spans="1:26" ht="72" customHeight="1">
      <c r="A31" s="122" t="s">
        <v>370</v>
      </c>
      <c r="B31" s="126" t="s">
        <v>117</v>
      </c>
      <c r="C31" s="128"/>
      <c r="D31" s="14"/>
      <c r="E31" s="31"/>
      <c r="H31" s="14"/>
      <c r="I31" s="31"/>
      <c r="J31" s="20"/>
      <c r="K31" s="20"/>
      <c r="L31" s="14"/>
      <c r="M31" s="31"/>
      <c r="N31" s="31"/>
      <c r="O31" s="31"/>
      <c r="P31" s="14"/>
      <c r="Q31" s="31"/>
      <c r="R31" s="31"/>
      <c r="S31" s="31"/>
      <c r="T31" s="14"/>
      <c r="U31" s="126" t="s">
        <v>118</v>
      </c>
      <c r="V31" s="122" t="s">
        <v>119</v>
      </c>
      <c r="W31" s="36">
        <v>7400</v>
      </c>
      <c r="X31" s="128"/>
      <c r="Y31" s="128"/>
      <c r="Z31" s="126" t="s">
        <v>61</v>
      </c>
    </row>
    <row r="32" spans="1:26" s="11" customFormat="1" ht="26.25" customHeight="1">
      <c r="A32" s="172" t="s">
        <v>336</v>
      </c>
      <c r="B32" s="173"/>
      <c r="C32" s="173"/>
      <c r="D32" s="173"/>
      <c r="E32" s="173"/>
      <c r="F32" s="173"/>
      <c r="G32" s="173"/>
      <c r="H32" s="173"/>
      <c r="I32" s="173"/>
      <c r="J32" s="173"/>
      <c r="K32" s="173"/>
      <c r="L32" s="173"/>
      <c r="M32" s="173"/>
      <c r="N32" s="173"/>
      <c r="O32" s="173"/>
      <c r="P32" s="173"/>
      <c r="Q32" s="173"/>
      <c r="R32" s="173"/>
      <c r="S32" s="173"/>
      <c r="T32" s="173"/>
      <c r="U32" s="173"/>
      <c r="V32" s="174"/>
      <c r="W32" s="57">
        <f>W33</f>
        <v>17960</v>
      </c>
      <c r="X32" s="58"/>
      <c r="Y32" s="58"/>
      <c r="Z32" s="59"/>
    </row>
    <row r="33" spans="1:26" ht="49.5" customHeight="1">
      <c r="A33" s="17" t="s">
        <v>138</v>
      </c>
      <c r="B33" s="27" t="s">
        <v>139</v>
      </c>
      <c r="C33" s="19" t="s">
        <v>140</v>
      </c>
      <c r="D33" s="14"/>
      <c r="E33" s="15"/>
      <c r="F33" s="15"/>
      <c r="G33" s="15"/>
      <c r="H33" s="14"/>
      <c r="I33" s="15"/>
      <c r="J33" s="15"/>
      <c r="K33" s="15"/>
      <c r="L33" s="14"/>
      <c r="M33" s="15"/>
      <c r="N33" s="15"/>
      <c r="O33" s="15"/>
      <c r="P33" s="14"/>
      <c r="Q33" s="15"/>
      <c r="R33" s="20"/>
      <c r="S33" s="15"/>
      <c r="T33" s="14"/>
      <c r="U33" s="37" t="s">
        <v>141</v>
      </c>
      <c r="V33" s="17" t="s">
        <v>142</v>
      </c>
      <c r="W33" s="26">
        <v>17960</v>
      </c>
      <c r="X33" s="13"/>
      <c r="Y33" s="13"/>
      <c r="Z33" s="12" t="s">
        <v>61</v>
      </c>
    </row>
    <row r="34" spans="1:26" ht="30.75" customHeight="1">
      <c r="A34" s="172" t="s">
        <v>337</v>
      </c>
      <c r="B34" s="173"/>
      <c r="C34" s="173"/>
      <c r="D34" s="173"/>
      <c r="E34" s="173"/>
      <c r="F34" s="173"/>
      <c r="G34" s="173"/>
      <c r="H34" s="173"/>
      <c r="I34" s="173"/>
      <c r="J34" s="173"/>
      <c r="K34" s="173"/>
      <c r="L34" s="173"/>
      <c r="M34" s="173"/>
      <c r="N34" s="173"/>
      <c r="O34" s="173"/>
      <c r="P34" s="173"/>
      <c r="Q34" s="173"/>
      <c r="R34" s="173"/>
      <c r="S34" s="173"/>
      <c r="T34" s="173"/>
      <c r="U34" s="173"/>
      <c r="V34" s="174"/>
      <c r="W34" s="57">
        <f>W35</f>
        <v>7200</v>
      </c>
      <c r="X34" s="58"/>
      <c r="Y34" s="58"/>
      <c r="Z34" s="59"/>
    </row>
    <row r="35" spans="1:26" s="113" customFormat="1" ht="56.25" customHeight="1">
      <c r="A35" s="123" t="s">
        <v>361</v>
      </c>
      <c r="B35" s="161" t="s">
        <v>344</v>
      </c>
      <c r="C35" s="150" t="s">
        <v>127</v>
      </c>
      <c r="D35" s="14"/>
      <c r="E35" s="15"/>
      <c r="F35" s="15"/>
      <c r="G35" s="20"/>
      <c r="H35" s="14"/>
      <c r="I35" s="15"/>
      <c r="J35" s="15"/>
      <c r="K35" s="20"/>
      <c r="L35" s="14"/>
      <c r="M35" s="15"/>
      <c r="N35" s="15"/>
      <c r="O35" s="20"/>
      <c r="P35" s="14"/>
      <c r="Q35" s="15"/>
      <c r="R35" s="15"/>
      <c r="S35" s="20"/>
      <c r="T35" s="14"/>
      <c r="U35" s="152" t="s">
        <v>339</v>
      </c>
      <c r="V35" s="153" t="s">
        <v>340</v>
      </c>
      <c r="W35" s="154">
        <f>3600000/500</f>
        <v>7200</v>
      </c>
      <c r="X35" s="149"/>
      <c r="Y35" s="149"/>
      <c r="Z35" s="138" t="s">
        <v>61</v>
      </c>
    </row>
    <row r="36" spans="1:26" s="11" customFormat="1" ht="26.25" customHeight="1">
      <c r="A36" s="175" t="s">
        <v>143</v>
      </c>
      <c r="B36" s="173"/>
      <c r="C36" s="173"/>
      <c r="D36" s="173"/>
      <c r="E36" s="173"/>
      <c r="F36" s="173"/>
      <c r="G36" s="173"/>
      <c r="H36" s="173"/>
      <c r="I36" s="173"/>
      <c r="J36" s="173"/>
      <c r="K36" s="173"/>
      <c r="L36" s="173"/>
      <c r="M36" s="173"/>
      <c r="N36" s="173"/>
      <c r="O36" s="173"/>
      <c r="P36" s="173"/>
      <c r="Q36" s="173"/>
      <c r="R36" s="173"/>
      <c r="S36" s="173"/>
      <c r="T36" s="173"/>
      <c r="U36" s="173"/>
      <c r="V36" s="174"/>
      <c r="W36" s="54">
        <f>W37+W41+W45+W48+W52+W54</f>
        <v>217306</v>
      </c>
      <c r="X36" s="55"/>
      <c r="Y36" s="55"/>
      <c r="Z36" s="56"/>
    </row>
    <row r="37" spans="1:26" s="11" customFormat="1" ht="25.5" customHeight="1">
      <c r="A37" s="172" t="s">
        <v>144</v>
      </c>
      <c r="B37" s="173"/>
      <c r="C37" s="173"/>
      <c r="D37" s="173"/>
      <c r="E37" s="173"/>
      <c r="F37" s="173"/>
      <c r="G37" s="173"/>
      <c r="H37" s="173"/>
      <c r="I37" s="173"/>
      <c r="J37" s="173"/>
      <c r="K37" s="173"/>
      <c r="L37" s="173"/>
      <c r="M37" s="173"/>
      <c r="N37" s="173"/>
      <c r="O37" s="173"/>
      <c r="P37" s="173"/>
      <c r="Q37" s="173"/>
      <c r="R37" s="173"/>
      <c r="S37" s="173"/>
      <c r="T37" s="173"/>
      <c r="U37" s="173"/>
      <c r="V37" s="174"/>
      <c r="W37" s="57">
        <f>SUM(W38:W40)</f>
        <v>55004</v>
      </c>
      <c r="X37" s="58"/>
      <c r="Y37" s="58"/>
      <c r="Z37" s="59"/>
    </row>
    <row r="38" spans="1:26" ht="67.5" customHeight="1">
      <c r="A38" s="12" t="s">
        <v>145</v>
      </c>
      <c r="B38" s="17" t="s">
        <v>146</v>
      </c>
      <c r="C38" s="19" t="s">
        <v>127</v>
      </c>
      <c r="D38" s="14"/>
      <c r="E38" s="20"/>
      <c r="F38" s="15"/>
      <c r="G38" s="15"/>
      <c r="H38" s="14"/>
      <c r="I38" s="15"/>
      <c r="J38" s="15"/>
      <c r="K38" s="15"/>
      <c r="L38" s="14"/>
      <c r="M38" s="15"/>
      <c r="N38" s="15"/>
      <c r="O38" s="15"/>
      <c r="P38" s="14"/>
      <c r="Q38" s="15"/>
      <c r="R38" s="15"/>
      <c r="S38" s="15"/>
      <c r="T38" s="14"/>
      <c r="U38" s="27" t="s">
        <v>147</v>
      </c>
      <c r="V38" s="17" t="s">
        <v>148</v>
      </c>
      <c r="W38" s="36">
        <v>12252</v>
      </c>
      <c r="X38" s="13"/>
      <c r="Y38" s="13"/>
      <c r="Z38" s="12" t="s">
        <v>61</v>
      </c>
    </row>
    <row r="39" spans="1:26" ht="62.25" customHeight="1">
      <c r="A39" s="38" t="s">
        <v>149</v>
      </c>
      <c r="B39" s="19" t="s">
        <v>150</v>
      </c>
      <c r="C39" s="19"/>
      <c r="D39" s="14"/>
      <c r="E39" s="15"/>
      <c r="F39" s="15"/>
      <c r="G39" s="20"/>
      <c r="H39" s="14"/>
      <c r="I39" s="15"/>
      <c r="J39" s="15"/>
      <c r="K39" s="15"/>
      <c r="L39" s="14"/>
      <c r="M39" s="15"/>
      <c r="N39" s="15"/>
      <c r="O39" s="15"/>
      <c r="P39" s="14"/>
      <c r="Q39" s="15"/>
      <c r="R39" s="15"/>
      <c r="S39" s="15"/>
      <c r="T39" s="14"/>
      <c r="U39" s="12" t="s">
        <v>151</v>
      </c>
      <c r="V39" s="17" t="s">
        <v>152</v>
      </c>
      <c r="W39" s="36">
        <v>2000</v>
      </c>
      <c r="X39" s="13"/>
      <c r="Y39" s="13"/>
      <c r="Z39" s="12" t="s">
        <v>61</v>
      </c>
    </row>
    <row r="40" spans="1:26" ht="49.5" customHeight="1">
      <c r="A40" s="126" t="s">
        <v>360</v>
      </c>
      <c r="B40" s="160" t="s">
        <v>357</v>
      </c>
      <c r="C40" s="136" t="s">
        <v>153</v>
      </c>
      <c r="D40" s="14"/>
      <c r="E40" s="20"/>
      <c r="F40" s="20"/>
      <c r="G40" s="20"/>
      <c r="H40" s="14"/>
      <c r="I40" s="20"/>
      <c r="J40" s="20"/>
      <c r="K40" s="20"/>
      <c r="L40" s="14"/>
      <c r="M40" s="20"/>
      <c r="N40" s="20"/>
      <c r="O40" s="20"/>
      <c r="P40" s="14"/>
      <c r="Q40" s="20"/>
      <c r="R40" s="20"/>
      <c r="S40" s="20"/>
      <c r="T40" s="14"/>
      <c r="U40" s="150" t="s">
        <v>154</v>
      </c>
      <c r="V40" s="123" t="s">
        <v>155</v>
      </c>
      <c r="W40" s="32">
        <f>32400+8352</f>
        <v>40752</v>
      </c>
      <c r="X40" s="149"/>
      <c r="Y40" s="149"/>
      <c r="Z40" s="138" t="s">
        <v>61</v>
      </c>
    </row>
    <row r="41" spans="1:26" s="11" customFormat="1" ht="23.25" customHeight="1">
      <c r="A41" s="172" t="s">
        <v>156</v>
      </c>
      <c r="B41" s="173"/>
      <c r="C41" s="173"/>
      <c r="D41" s="173"/>
      <c r="E41" s="173"/>
      <c r="F41" s="173"/>
      <c r="G41" s="173"/>
      <c r="H41" s="173"/>
      <c r="I41" s="173"/>
      <c r="J41" s="173"/>
      <c r="K41" s="173"/>
      <c r="L41" s="173"/>
      <c r="M41" s="173"/>
      <c r="N41" s="173"/>
      <c r="O41" s="173"/>
      <c r="P41" s="173"/>
      <c r="Q41" s="173"/>
      <c r="R41" s="173"/>
      <c r="S41" s="173"/>
      <c r="T41" s="173"/>
      <c r="U41" s="173"/>
      <c r="V41" s="174"/>
      <c r="W41" s="57">
        <f>SUM(W42:W44)</f>
        <v>77214</v>
      </c>
      <c r="X41" s="58"/>
      <c r="Y41" s="58"/>
      <c r="Z41" s="59"/>
    </row>
    <row r="42" spans="1:26" ht="41.25">
      <c r="A42" s="12" t="s">
        <v>157</v>
      </c>
      <c r="B42" s="17" t="s">
        <v>158</v>
      </c>
      <c r="C42" s="19" t="s">
        <v>159</v>
      </c>
      <c r="D42" s="14"/>
      <c r="E42" s="20"/>
      <c r="F42" s="20"/>
      <c r="G42" s="20"/>
      <c r="H42" s="14"/>
      <c r="I42" s="20"/>
      <c r="J42" s="20"/>
      <c r="K42" s="20"/>
      <c r="L42" s="14"/>
      <c r="M42" s="20"/>
      <c r="N42" s="20"/>
      <c r="O42" s="20"/>
      <c r="P42" s="14"/>
      <c r="Q42" s="20"/>
      <c r="R42" s="20"/>
      <c r="S42" s="20"/>
      <c r="T42" s="14"/>
      <c r="U42" s="17" t="s">
        <v>160</v>
      </c>
      <c r="V42" s="39" t="s">
        <v>161</v>
      </c>
      <c r="W42" s="36">
        <v>40000</v>
      </c>
      <c r="X42" s="13"/>
      <c r="Y42" s="13"/>
      <c r="Z42" s="40" t="s">
        <v>162</v>
      </c>
    </row>
    <row r="43" spans="1:26" ht="54.75" customHeight="1">
      <c r="A43" s="17" t="s">
        <v>163</v>
      </c>
      <c r="B43" s="29" t="s">
        <v>164</v>
      </c>
      <c r="C43" s="13"/>
      <c r="D43" s="14"/>
      <c r="E43" s="20"/>
      <c r="F43" s="20"/>
      <c r="G43" s="20"/>
      <c r="H43" s="14"/>
      <c r="I43" s="20"/>
      <c r="J43" s="20"/>
      <c r="K43" s="20"/>
      <c r="L43" s="14"/>
      <c r="M43" s="20"/>
      <c r="N43" s="20"/>
      <c r="O43" s="20"/>
      <c r="P43" s="14"/>
      <c r="Q43" s="20"/>
      <c r="R43" s="20"/>
      <c r="S43" s="20"/>
      <c r="T43" s="14"/>
      <c r="U43" s="17" t="s">
        <v>165</v>
      </c>
      <c r="V43" s="17" t="s">
        <v>166</v>
      </c>
      <c r="W43" s="36">
        <f>21664+7198</f>
        <v>28862</v>
      </c>
      <c r="X43" s="13"/>
      <c r="Y43" s="13"/>
      <c r="Z43" s="29" t="s">
        <v>167</v>
      </c>
    </row>
    <row r="44" spans="1:26" ht="81" customHeight="1">
      <c r="A44" s="123" t="s">
        <v>359</v>
      </c>
      <c r="B44" s="123" t="s">
        <v>168</v>
      </c>
      <c r="C44" s="150" t="s">
        <v>127</v>
      </c>
      <c r="D44" s="14"/>
      <c r="E44" s="20"/>
      <c r="F44" s="15"/>
      <c r="G44" s="15"/>
      <c r="H44" s="14"/>
      <c r="I44" s="15"/>
      <c r="J44" s="15"/>
      <c r="K44" s="15"/>
      <c r="L44" s="14"/>
      <c r="M44" s="20"/>
      <c r="N44" s="15"/>
      <c r="O44" s="15"/>
      <c r="P44" s="14"/>
      <c r="Q44" s="15"/>
      <c r="R44" s="15"/>
      <c r="S44" s="15"/>
      <c r="T44" s="14"/>
      <c r="U44" s="155" t="s">
        <v>169</v>
      </c>
      <c r="V44" s="138" t="s">
        <v>170</v>
      </c>
      <c r="W44" s="32">
        <f>16704/2</f>
        <v>8352</v>
      </c>
      <c r="X44" s="149"/>
      <c r="Y44" s="149"/>
      <c r="Z44" s="156" t="s">
        <v>162</v>
      </c>
    </row>
    <row r="45" spans="1:26" s="11" customFormat="1" ht="21" customHeight="1">
      <c r="A45" s="172" t="s">
        <v>171</v>
      </c>
      <c r="B45" s="173"/>
      <c r="C45" s="173"/>
      <c r="D45" s="173"/>
      <c r="E45" s="173"/>
      <c r="F45" s="173"/>
      <c r="G45" s="173"/>
      <c r="H45" s="173"/>
      <c r="I45" s="173"/>
      <c r="J45" s="173"/>
      <c r="K45" s="173"/>
      <c r="L45" s="173"/>
      <c r="M45" s="173"/>
      <c r="N45" s="173"/>
      <c r="O45" s="173"/>
      <c r="P45" s="173"/>
      <c r="Q45" s="173"/>
      <c r="R45" s="173"/>
      <c r="S45" s="173"/>
      <c r="T45" s="173"/>
      <c r="U45" s="173"/>
      <c r="V45" s="174"/>
      <c r="W45" s="57">
        <f>SUM(W46:W47)</f>
        <v>29010</v>
      </c>
      <c r="X45" s="58"/>
      <c r="Y45" s="58"/>
      <c r="Z45" s="59"/>
    </row>
    <row r="46" spans="1:26" ht="59.25" customHeight="1">
      <c r="A46" s="17" t="s">
        <v>172</v>
      </c>
      <c r="B46" s="17" t="s">
        <v>173</v>
      </c>
      <c r="C46" s="13"/>
      <c r="D46" s="14"/>
      <c r="E46" s="15"/>
      <c r="F46" s="15"/>
      <c r="G46" s="15"/>
      <c r="H46" s="14"/>
      <c r="I46" s="15"/>
      <c r="J46" s="15"/>
      <c r="K46" s="15"/>
      <c r="L46" s="14"/>
      <c r="M46" s="20"/>
      <c r="N46" s="15"/>
      <c r="O46" s="15"/>
      <c r="P46" s="14"/>
      <c r="Q46" s="15"/>
      <c r="R46" s="15"/>
      <c r="S46" s="15"/>
      <c r="T46" s="14"/>
      <c r="U46" s="27" t="s">
        <v>174</v>
      </c>
      <c r="V46" s="12" t="s">
        <v>175</v>
      </c>
      <c r="W46" s="22">
        <v>8328</v>
      </c>
      <c r="X46" s="13"/>
      <c r="Y46" s="13"/>
      <c r="Z46" s="29" t="s">
        <v>162</v>
      </c>
    </row>
    <row r="47" spans="1:26" ht="39" customHeight="1">
      <c r="A47" s="17" t="s">
        <v>176</v>
      </c>
      <c r="B47" s="17" t="s">
        <v>177</v>
      </c>
      <c r="C47" s="13"/>
      <c r="D47" s="14"/>
      <c r="E47" s="20"/>
      <c r="F47" s="20"/>
      <c r="G47" s="20"/>
      <c r="H47" s="14"/>
      <c r="I47" s="20"/>
      <c r="J47" s="20"/>
      <c r="K47" s="20"/>
      <c r="L47" s="14"/>
      <c r="M47" s="20"/>
      <c r="N47" s="20"/>
      <c r="O47" s="20"/>
      <c r="P47" s="14"/>
      <c r="Q47" s="20"/>
      <c r="R47" s="20"/>
      <c r="S47" s="20"/>
      <c r="T47" s="14"/>
      <c r="U47" s="17" t="s">
        <v>178</v>
      </c>
      <c r="V47" s="17" t="s">
        <v>179</v>
      </c>
      <c r="W47" s="22">
        <v>20682</v>
      </c>
      <c r="X47" s="13"/>
      <c r="Y47" s="13"/>
      <c r="Z47" s="29" t="s">
        <v>162</v>
      </c>
    </row>
    <row r="48" spans="1:26" s="11" customFormat="1" ht="21.75" customHeight="1">
      <c r="A48" s="172" t="s">
        <v>180</v>
      </c>
      <c r="B48" s="173"/>
      <c r="C48" s="173"/>
      <c r="D48" s="173"/>
      <c r="E48" s="173"/>
      <c r="F48" s="173"/>
      <c r="G48" s="173"/>
      <c r="H48" s="173"/>
      <c r="I48" s="173"/>
      <c r="J48" s="173"/>
      <c r="K48" s="173"/>
      <c r="L48" s="173"/>
      <c r="M48" s="173"/>
      <c r="N48" s="173"/>
      <c r="O48" s="173"/>
      <c r="P48" s="173"/>
      <c r="Q48" s="173"/>
      <c r="R48" s="173"/>
      <c r="S48" s="173"/>
      <c r="T48" s="173"/>
      <c r="U48" s="173"/>
      <c r="V48" s="174"/>
      <c r="W48" s="57">
        <f>SUM(W49:W51)</f>
        <v>29078</v>
      </c>
      <c r="X48" s="58"/>
      <c r="Y48" s="58"/>
      <c r="Z48" s="59"/>
    </row>
    <row r="49" spans="1:26" ht="51" customHeight="1">
      <c r="A49" s="17" t="s">
        <v>181</v>
      </c>
      <c r="B49" s="17" t="s">
        <v>182</v>
      </c>
      <c r="C49" s="17" t="s">
        <v>183</v>
      </c>
      <c r="D49" s="14"/>
      <c r="E49" s="16"/>
      <c r="F49" s="15"/>
      <c r="G49" s="15"/>
      <c r="H49" s="14"/>
      <c r="I49" s="15"/>
      <c r="J49" s="15"/>
      <c r="K49" s="15"/>
      <c r="L49" s="14"/>
      <c r="M49" s="15"/>
      <c r="N49" s="15"/>
      <c r="O49" s="15"/>
      <c r="P49" s="14"/>
      <c r="T49" s="14"/>
      <c r="U49" s="28" t="s">
        <v>184</v>
      </c>
      <c r="V49" s="17" t="s">
        <v>185</v>
      </c>
      <c r="W49" s="22">
        <v>6378</v>
      </c>
      <c r="X49" s="13"/>
      <c r="Y49" s="13"/>
      <c r="Z49" s="29" t="s">
        <v>186</v>
      </c>
    </row>
    <row r="50" spans="1:26" s="129" customFormat="1" ht="63" customHeight="1">
      <c r="A50" s="123" t="s">
        <v>354</v>
      </c>
      <c r="B50" s="126" t="s">
        <v>187</v>
      </c>
      <c r="C50" s="136" t="s">
        <v>127</v>
      </c>
      <c r="D50" s="14"/>
      <c r="E50" s="20"/>
      <c r="F50" s="20"/>
      <c r="G50" s="20"/>
      <c r="H50" s="14"/>
      <c r="I50" s="20"/>
      <c r="J50" s="20"/>
      <c r="K50" s="20"/>
      <c r="L50" s="14"/>
      <c r="M50" s="20"/>
      <c r="N50" s="20"/>
      <c r="O50" s="20"/>
      <c r="P50" s="14"/>
      <c r="Q50" s="20"/>
      <c r="R50" s="20"/>
      <c r="S50" s="20"/>
      <c r="T50" s="14"/>
      <c r="U50" s="126" t="s">
        <v>188</v>
      </c>
      <c r="V50" s="122" t="s">
        <v>189</v>
      </c>
      <c r="W50" s="36">
        <v>13000</v>
      </c>
      <c r="X50" s="128"/>
      <c r="Y50" s="128"/>
      <c r="Z50" s="123" t="s">
        <v>186</v>
      </c>
    </row>
    <row r="51" spans="1:26" ht="62.25" customHeight="1">
      <c r="A51" s="29" t="s">
        <v>190</v>
      </c>
      <c r="B51" s="29" t="s">
        <v>191</v>
      </c>
      <c r="C51" s="19" t="s">
        <v>127</v>
      </c>
      <c r="D51" s="14"/>
      <c r="E51" s="20"/>
      <c r="F51" s="20"/>
      <c r="G51" s="20"/>
      <c r="H51" s="14"/>
      <c r="I51" s="20"/>
      <c r="J51" s="20"/>
      <c r="K51" s="20"/>
      <c r="L51" s="14"/>
      <c r="M51" s="20"/>
      <c r="N51" s="20"/>
      <c r="O51" s="20"/>
      <c r="P51" s="14"/>
      <c r="Q51" s="20"/>
      <c r="R51" s="20"/>
      <c r="S51" s="20"/>
      <c r="T51" s="41"/>
      <c r="U51" s="29" t="s">
        <v>192</v>
      </c>
      <c r="V51" s="43" t="s">
        <v>193</v>
      </c>
      <c r="W51" s="44">
        <v>9700</v>
      </c>
      <c r="X51" s="13"/>
      <c r="Y51" s="13"/>
      <c r="Z51" s="45" t="s">
        <v>186</v>
      </c>
    </row>
    <row r="52" spans="1:26" s="94" customFormat="1" ht="24.75" customHeight="1">
      <c r="A52" s="183" t="s">
        <v>194</v>
      </c>
      <c r="B52" s="184"/>
      <c r="C52" s="109"/>
      <c r="D52" s="109"/>
      <c r="E52" s="109"/>
      <c r="F52" s="109"/>
      <c r="G52" s="109"/>
      <c r="H52" s="109"/>
      <c r="I52" s="109"/>
      <c r="J52" s="109"/>
      <c r="K52" s="109"/>
      <c r="L52" s="109"/>
      <c r="M52" s="109"/>
      <c r="N52" s="109"/>
      <c r="O52" s="109"/>
      <c r="P52" s="109"/>
      <c r="Q52" s="109"/>
      <c r="R52" s="109"/>
      <c r="S52" s="109"/>
      <c r="T52" s="109"/>
      <c r="U52" s="109"/>
      <c r="V52" s="109"/>
      <c r="W52" s="171">
        <f>W53</f>
        <v>15000</v>
      </c>
      <c r="X52" s="109"/>
      <c r="Y52" s="109"/>
      <c r="Z52" s="109"/>
    </row>
    <row r="53" spans="1:26" ht="98.25" customHeight="1">
      <c r="A53" s="123" t="s">
        <v>356</v>
      </c>
      <c r="B53" s="141" t="s">
        <v>195</v>
      </c>
      <c r="C53" s="142"/>
      <c r="D53" s="14"/>
      <c r="E53" s="20"/>
      <c r="F53" s="20"/>
      <c r="G53" s="20"/>
      <c r="H53" s="14"/>
      <c r="I53" s="20"/>
      <c r="J53" s="20"/>
      <c r="K53" s="20"/>
      <c r="L53" s="14"/>
      <c r="M53" s="20"/>
      <c r="N53" s="20"/>
      <c r="O53" s="20"/>
      <c r="P53" s="14"/>
      <c r="Q53" s="20"/>
      <c r="R53" s="20"/>
      <c r="S53" s="20"/>
      <c r="T53" s="14"/>
      <c r="U53" s="143" t="s">
        <v>196</v>
      </c>
      <c r="V53" s="143" t="s">
        <v>330</v>
      </c>
      <c r="W53" s="144">
        <f>15000</f>
        <v>15000</v>
      </c>
      <c r="X53" s="145"/>
      <c r="Y53" s="145"/>
      <c r="Z53" s="122" t="s">
        <v>61</v>
      </c>
    </row>
    <row r="54" spans="1:26" s="121" customFormat="1" ht="28.5" customHeight="1">
      <c r="A54" s="189" t="s">
        <v>345</v>
      </c>
      <c r="B54" s="190"/>
      <c r="C54" s="190"/>
      <c r="D54" s="190"/>
      <c r="E54" s="190"/>
      <c r="F54" s="190"/>
      <c r="G54" s="190"/>
      <c r="H54" s="190"/>
      <c r="I54" s="190"/>
      <c r="J54" s="190"/>
      <c r="K54" s="190"/>
      <c r="L54" s="190"/>
      <c r="M54" s="190"/>
      <c r="N54" s="190"/>
      <c r="O54" s="190"/>
      <c r="P54" s="190"/>
      <c r="Q54" s="190"/>
      <c r="R54" s="190"/>
      <c r="S54" s="190"/>
      <c r="T54" s="190"/>
      <c r="U54" s="190"/>
      <c r="V54" s="191"/>
      <c r="W54" s="146">
        <f>SUM(W55:W59)</f>
        <v>12000</v>
      </c>
      <c r="X54" s="147"/>
      <c r="Y54" s="147"/>
      <c r="Z54" s="148"/>
    </row>
    <row r="55" spans="1:26" s="33" customFormat="1" ht="63" customHeight="1">
      <c r="A55" s="123" t="s">
        <v>348</v>
      </c>
      <c r="B55" s="123" t="s">
        <v>126</v>
      </c>
      <c r="C55" s="150" t="s">
        <v>127</v>
      </c>
      <c r="D55" s="14"/>
      <c r="E55" s="15"/>
      <c r="F55" s="15"/>
      <c r="G55" s="20"/>
      <c r="H55" s="14"/>
      <c r="I55" s="15"/>
      <c r="J55" s="15"/>
      <c r="K55" s="20"/>
      <c r="L55" s="14"/>
      <c r="M55" s="15"/>
      <c r="N55" s="15"/>
      <c r="O55" s="20"/>
      <c r="P55" s="14"/>
      <c r="Q55" s="15"/>
      <c r="R55" s="15"/>
      <c r="S55" s="20"/>
      <c r="T55" s="14"/>
      <c r="U55" s="123" t="s">
        <v>128</v>
      </c>
      <c r="V55" s="123" t="s">
        <v>129</v>
      </c>
      <c r="W55" s="32">
        <v>3000</v>
      </c>
      <c r="X55" s="149"/>
      <c r="Y55" s="149"/>
      <c r="Z55" s="123" t="s">
        <v>130</v>
      </c>
    </row>
    <row r="56" spans="1:26" s="33" customFormat="1" ht="63" customHeight="1">
      <c r="A56" s="123" t="s">
        <v>349</v>
      </c>
      <c r="B56" s="123" t="s">
        <v>131</v>
      </c>
      <c r="C56" s="150" t="s">
        <v>127</v>
      </c>
      <c r="D56" s="14"/>
      <c r="E56" s="20"/>
      <c r="F56" s="15"/>
      <c r="G56" s="15"/>
      <c r="H56" s="14"/>
      <c r="I56" s="15"/>
      <c r="J56" s="15"/>
      <c r="K56" s="20"/>
      <c r="L56" s="14"/>
      <c r="M56" s="15"/>
      <c r="N56" s="15"/>
      <c r="O56" s="15"/>
      <c r="P56" s="14"/>
      <c r="Q56" s="15"/>
      <c r="R56" s="15"/>
      <c r="S56" s="15"/>
      <c r="T56" s="14"/>
      <c r="U56" s="123" t="s">
        <v>132</v>
      </c>
      <c r="V56" s="123" t="s">
        <v>133</v>
      </c>
      <c r="W56" s="32">
        <v>4000</v>
      </c>
      <c r="X56" s="149"/>
      <c r="Y56" s="149"/>
      <c r="Z56" s="123" t="s">
        <v>61</v>
      </c>
    </row>
    <row r="57" spans="1:26" s="33" customFormat="1" ht="63" customHeight="1">
      <c r="A57" s="123" t="s">
        <v>350</v>
      </c>
      <c r="B57" s="157" t="s">
        <v>134</v>
      </c>
      <c r="C57" s="150"/>
      <c r="D57" s="14"/>
      <c r="E57" s="15"/>
      <c r="F57" s="20"/>
      <c r="G57" s="15"/>
      <c r="H57" s="14"/>
      <c r="I57" s="15"/>
      <c r="J57" s="15"/>
      <c r="K57" s="15"/>
      <c r="L57" s="179"/>
      <c r="M57" s="15"/>
      <c r="N57" s="15"/>
      <c r="O57" s="15"/>
      <c r="P57" s="14"/>
      <c r="Q57" s="15"/>
      <c r="R57" s="15"/>
      <c r="S57" s="15"/>
      <c r="T57" s="14"/>
      <c r="U57" s="123" t="s">
        <v>135</v>
      </c>
      <c r="V57" s="157" t="s">
        <v>134</v>
      </c>
      <c r="W57" s="32">
        <v>2000</v>
      </c>
      <c r="X57" s="149"/>
      <c r="Y57" s="149"/>
      <c r="Z57" s="123" t="s">
        <v>61</v>
      </c>
    </row>
    <row r="58" spans="1:26" s="33" customFormat="1" ht="63" customHeight="1">
      <c r="A58" s="123" t="s">
        <v>351</v>
      </c>
      <c r="B58" s="123" t="s">
        <v>136</v>
      </c>
      <c r="C58" s="159"/>
      <c r="D58" s="14"/>
      <c r="E58" s="15"/>
      <c r="F58" s="15"/>
      <c r="G58" s="15"/>
      <c r="H58" s="14"/>
      <c r="I58" s="15"/>
      <c r="J58" s="15"/>
      <c r="K58" s="20"/>
      <c r="L58" s="179"/>
      <c r="M58" s="15"/>
      <c r="N58" s="15"/>
      <c r="O58" s="15"/>
      <c r="P58" s="14"/>
      <c r="Q58" s="15"/>
      <c r="R58" s="15"/>
      <c r="S58" s="15"/>
      <c r="T58" s="14"/>
      <c r="U58" s="123" t="s">
        <v>135</v>
      </c>
      <c r="V58" s="123" t="s">
        <v>136</v>
      </c>
      <c r="W58" s="32">
        <v>2000</v>
      </c>
      <c r="X58" s="149"/>
      <c r="Y58" s="149"/>
      <c r="Z58" s="123" t="s">
        <v>61</v>
      </c>
    </row>
    <row r="59" spans="1:26" s="33" customFormat="1" ht="63" customHeight="1">
      <c r="A59" s="123" t="s">
        <v>352</v>
      </c>
      <c r="B59" s="123" t="s">
        <v>137</v>
      </c>
      <c r="C59" s="159"/>
      <c r="D59" s="14"/>
      <c r="E59" s="15"/>
      <c r="F59" s="15"/>
      <c r="G59" s="20"/>
      <c r="H59" s="14"/>
      <c r="I59" s="15"/>
      <c r="J59" s="15"/>
      <c r="K59" s="15"/>
      <c r="L59" s="14"/>
      <c r="M59" s="15"/>
      <c r="N59" s="15"/>
      <c r="O59" s="15"/>
      <c r="P59" s="14"/>
      <c r="Q59" s="15"/>
      <c r="R59" s="15"/>
      <c r="S59" s="15"/>
      <c r="T59" s="14"/>
      <c r="U59" s="123" t="s">
        <v>135</v>
      </c>
      <c r="V59" s="123" t="s">
        <v>137</v>
      </c>
      <c r="W59" s="32">
        <v>1000</v>
      </c>
      <c r="X59" s="149"/>
      <c r="Y59" s="149"/>
      <c r="Z59" s="123" t="s">
        <v>61</v>
      </c>
    </row>
    <row r="60" spans="1:26" s="11" customFormat="1" ht="26.25" customHeight="1">
      <c r="A60" s="175" t="s">
        <v>197</v>
      </c>
      <c r="B60" s="173"/>
      <c r="C60" s="173"/>
      <c r="D60" s="173"/>
      <c r="E60" s="173"/>
      <c r="F60" s="173"/>
      <c r="G60" s="173"/>
      <c r="H60" s="173"/>
      <c r="I60" s="173"/>
      <c r="J60" s="173"/>
      <c r="K60" s="173"/>
      <c r="L60" s="173"/>
      <c r="M60" s="173"/>
      <c r="N60" s="173"/>
      <c r="O60" s="173"/>
      <c r="P60" s="173"/>
      <c r="Q60" s="173"/>
      <c r="R60" s="173"/>
      <c r="S60" s="173"/>
      <c r="T60" s="173"/>
      <c r="U60" s="173"/>
      <c r="V60" s="174"/>
      <c r="W60" s="54">
        <f>W61+W65+W67+W69+W74+W77</f>
        <v>209558</v>
      </c>
      <c r="X60" s="55"/>
      <c r="Y60" s="134"/>
      <c r="Z60" s="56"/>
    </row>
    <row r="61" spans="1:26" s="11" customFormat="1" ht="22.5" customHeight="1">
      <c r="A61" s="172" t="s">
        <v>368</v>
      </c>
      <c r="B61" s="173"/>
      <c r="C61" s="173"/>
      <c r="D61" s="173"/>
      <c r="E61" s="173"/>
      <c r="F61" s="173"/>
      <c r="G61" s="173"/>
      <c r="H61" s="173"/>
      <c r="I61" s="173"/>
      <c r="J61" s="173"/>
      <c r="K61" s="173"/>
      <c r="L61" s="173"/>
      <c r="M61" s="173"/>
      <c r="N61" s="173"/>
      <c r="O61" s="173"/>
      <c r="P61" s="173"/>
      <c r="Q61" s="173"/>
      <c r="R61" s="173"/>
      <c r="S61" s="173"/>
      <c r="T61" s="173"/>
      <c r="U61" s="173"/>
      <c r="V61" s="174"/>
      <c r="W61" s="57">
        <f>SUM(W62:W64)</f>
        <v>74328</v>
      </c>
      <c r="X61" s="58"/>
      <c r="Y61" s="58"/>
      <c r="Z61" s="59"/>
    </row>
    <row r="62" spans="1:26" ht="68.25" customHeight="1">
      <c r="A62" s="43" t="s">
        <v>198</v>
      </c>
      <c r="B62" s="43" t="s">
        <v>199</v>
      </c>
      <c r="C62" s="29" t="s">
        <v>200</v>
      </c>
      <c r="D62" s="41"/>
      <c r="E62" s="31"/>
      <c r="F62" s="31"/>
      <c r="G62" s="31"/>
      <c r="H62" s="41"/>
      <c r="I62" s="42"/>
      <c r="J62" s="31"/>
      <c r="K62" s="31"/>
      <c r="L62" s="41"/>
      <c r="M62" s="31"/>
      <c r="N62" s="31"/>
      <c r="O62" s="31"/>
      <c r="P62" s="41"/>
      <c r="Q62" s="31"/>
      <c r="R62" s="31"/>
      <c r="S62" s="31"/>
      <c r="T62" s="41"/>
      <c r="U62" s="29" t="s">
        <v>201</v>
      </c>
      <c r="V62" s="46" t="s">
        <v>202</v>
      </c>
      <c r="W62" s="47">
        <v>8328</v>
      </c>
      <c r="X62" s="13"/>
      <c r="Y62" s="13"/>
      <c r="Z62" s="29" t="s">
        <v>203</v>
      </c>
    </row>
    <row r="63" spans="1:26" ht="48" customHeight="1">
      <c r="A63" s="138" t="s">
        <v>367</v>
      </c>
      <c r="B63" s="157" t="s">
        <v>204</v>
      </c>
      <c r="C63" s="150" t="s">
        <v>140</v>
      </c>
      <c r="D63" s="14"/>
      <c r="E63" s="20"/>
      <c r="F63" s="20"/>
      <c r="G63" s="20"/>
      <c r="H63" s="14"/>
      <c r="I63" s="20"/>
      <c r="J63" s="20"/>
      <c r="K63" s="20"/>
      <c r="L63" s="14"/>
      <c r="M63" s="20"/>
      <c r="N63" s="20"/>
      <c r="O63" s="20"/>
      <c r="P63" s="14"/>
      <c r="Q63" s="20"/>
      <c r="R63" s="20"/>
      <c r="S63" s="20"/>
      <c r="T63" s="14"/>
      <c r="U63" s="138" t="s">
        <v>205</v>
      </c>
      <c r="V63" s="158" t="s">
        <v>206</v>
      </c>
      <c r="W63" s="127">
        <v>64000</v>
      </c>
      <c r="X63" s="128"/>
      <c r="Y63" s="128"/>
      <c r="Z63" s="123" t="s">
        <v>203</v>
      </c>
    </row>
    <row r="64" spans="1:26" s="129" customFormat="1" ht="41.25">
      <c r="A64" s="122" t="s">
        <v>332</v>
      </c>
      <c r="B64" s="122" t="s">
        <v>207</v>
      </c>
      <c r="C64" s="123" t="s">
        <v>208</v>
      </c>
      <c r="D64" s="14"/>
      <c r="E64" s="125"/>
      <c r="F64" s="125"/>
      <c r="G64" s="125"/>
      <c r="H64" s="14"/>
      <c r="I64" s="124"/>
      <c r="J64" s="124"/>
      <c r="K64" s="124"/>
      <c r="L64" s="14"/>
      <c r="M64" s="124"/>
      <c r="N64" s="124"/>
      <c r="O64" s="124"/>
      <c r="P64" s="14"/>
      <c r="Q64" s="124"/>
      <c r="R64" s="124"/>
      <c r="S64" s="124"/>
      <c r="T64" s="14"/>
      <c r="U64" s="126" t="s">
        <v>209</v>
      </c>
      <c r="V64" s="122" t="s">
        <v>210</v>
      </c>
      <c r="W64" s="127">
        <v>2000</v>
      </c>
      <c r="X64" s="128"/>
      <c r="Y64" s="128"/>
      <c r="Z64" s="123" t="s">
        <v>203</v>
      </c>
    </row>
    <row r="65" spans="1:26" s="11" customFormat="1" ht="22.5" customHeight="1">
      <c r="A65" s="172" t="s">
        <v>211</v>
      </c>
      <c r="B65" s="173"/>
      <c r="C65" s="173"/>
      <c r="D65" s="173"/>
      <c r="E65" s="173"/>
      <c r="F65" s="173"/>
      <c r="G65" s="173"/>
      <c r="H65" s="173"/>
      <c r="I65" s="173"/>
      <c r="J65" s="173"/>
      <c r="K65" s="173"/>
      <c r="L65" s="173"/>
      <c r="M65" s="173"/>
      <c r="N65" s="173"/>
      <c r="O65" s="173"/>
      <c r="P65" s="173"/>
      <c r="Q65" s="173"/>
      <c r="R65" s="173"/>
      <c r="S65" s="173"/>
      <c r="T65" s="173"/>
      <c r="U65" s="173"/>
      <c r="V65" s="174"/>
      <c r="W65" s="57">
        <f>SUM(W66:W66)</f>
        <v>12000</v>
      </c>
      <c r="X65" s="58"/>
      <c r="Y65" s="58"/>
      <c r="Z65" s="59"/>
    </row>
    <row r="66" spans="1:26" s="129" customFormat="1" ht="54.75">
      <c r="A66" s="138" t="s">
        <v>355</v>
      </c>
      <c r="B66" s="137" t="s">
        <v>212</v>
      </c>
      <c r="C66" s="123" t="s">
        <v>208</v>
      </c>
      <c r="D66" s="14"/>
      <c r="E66" s="125"/>
      <c r="F66" s="125"/>
      <c r="G66" s="125"/>
      <c r="H66" s="14"/>
      <c r="I66" s="125"/>
      <c r="J66" s="125"/>
      <c r="K66" s="125"/>
      <c r="L66" s="14"/>
      <c r="M66" s="125"/>
      <c r="N66" s="20"/>
      <c r="O66" s="125"/>
      <c r="P66" s="14"/>
      <c r="Q66" s="125"/>
      <c r="R66" s="125"/>
      <c r="S66" s="125"/>
      <c r="T66" s="14"/>
      <c r="U66" s="133" t="s">
        <v>213</v>
      </c>
      <c r="V66" s="126" t="s">
        <v>214</v>
      </c>
      <c r="W66" s="32">
        <v>12000</v>
      </c>
      <c r="X66" s="128"/>
      <c r="Y66" s="128"/>
      <c r="Z66" s="132" t="s">
        <v>203</v>
      </c>
    </row>
    <row r="67" spans="1:26" s="11" customFormat="1" ht="21" customHeight="1">
      <c r="A67" s="172" t="s">
        <v>215</v>
      </c>
      <c r="B67" s="173"/>
      <c r="C67" s="173"/>
      <c r="D67" s="173"/>
      <c r="E67" s="173"/>
      <c r="F67" s="173"/>
      <c r="G67" s="173"/>
      <c r="H67" s="173"/>
      <c r="I67" s="173"/>
      <c r="J67" s="173"/>
      <c r="K67" s="173"/>
      <c r="L67" s="173"/>
      <c r="M67" s="173"/>
      <c r="N67" s="173"/>
      <c r="O67" s="173"/>
      <c r="P67" s="173"/>
      <c r="Q67" s="173"/>
      <c r="R67" s="173"/>
      <c r="S67" s="173"/>
      <c r="T67" s="173"/>
      <c r="U67" s="173"/>
      <c r="V67" s="174"/>
      <c r="W67" s="57">
        <f>SUM(W68:W68)</f>
        <v>20000</v>
      </c>
      <c r="X67" s="58"/>
      <c r="Y67" s="58"/>
      <c r="Z67" s="59"/>
    </row>
    <row r="68" spans="1:26" ht="41.25">
      <c r="A68" s="17" t="s">
        <v>216</v>
      </c>
      <c r="B68" s="27" t="s">
        <v>217</v>
      </c>
      <c r="C68" s="19" t="s">
        <v>140</v>
      </c>
      <c r="D68" s="14"/>
      <c r="E68" s="50"/>
      <c r="F68" s="50"/>
      <c r="G68" s="50"/>
      <c r="H68" s="49"/>
      <c r="I68" s="50"/>
      <c r="J68" s="50"/>
      <c r="K68" s="50"/>
      <c r="L68" s="49"/>
      <c r="M68" s="50"/>
      <c r="N68" s="50"/>
      <c r="O68" s="50"/>
      <c r="P68" s="49"/>
      <c r="Q68" s="50"/>
      <c r="R68" s="50"/>
      <c r="S68" s="50"/>
      <c r="T68" s="49"/>
      <c r="U68" s="27" t="s">
        <v>218</v>
      </c>
      <c r="V68" s="17" t="s">
        <v>219</v>
      </c>
      <c r="W68" s="26">
        <v>20000</v>
      </c>
      <c r="X68" s="13"/>
      <c r="Y68" s="13"/>
      <c r="Z68" s="45" t="s">
        <v>203</v>
      </c>
    </row>
    <row r="69" spans="1:26" s="11" customFormat="1" ht="27.75" customHeight="1">
      <c r="A69" s="172" t="s">
        <v>220</v>
      </c>
      <c r="B69" s="173"/>
      <c r="C69" s="173"/>
      <c r="D69" s="173"/>
      <c r="E69" s="173"/>
      <c r="F69" s="173"/>
      <c r="G69" s="173"/>
      <c r="H69" s="173"/>
      <c r="I69" s="173"/>
      <c r="J69" s="173"/>
      <c r="K69" s="173"/>
      <c r="L69" s="173"/>
      <c r="M69" s="173"/>
      <c r="N69" s="173"/>
      <c r="O69" s="173"/>
      <c r="P69" s="173"/>
      <c r="Q69" s="173"/>
      <c r="R69" s="173"/>
      <c r="S69" s="173"/>
      <c r="T69" s="173"/>
      <c r="U69" s="173"/>
      <c r="V69" s="174"/>
      <c r="W69" s="57">
        <f>SUM(W70:W73)</f>
        <v>40000</v>
      </c>
      <c r="X69" s="58"/>
      <c r="Y69" s="58"/>
      <c r="Z69" s="59"/>
    </row>
    <row r="70" spans="1:26" ht="37.5" customHeight="1">
      <c r="A70" s="17" t="s">
        <v>221</v>
      </c>
      <c r="B70" s="17" t="s">
        <v>222</v>
      </c>
      <c r="C70" s="13"/>
      <c r="D70" s="49"/>
      <c r="E70" s="50"/>
      <c r="F70" s="50"/>
      <c r="G70" s="50"/>
      <c r="H70" s="49"/>
      <c r="I70" s="50"/>
      <c r="J70" s="50"/>
      <c r="K70" s="50"/>
      <c r="L70" s="49"/>
      <c r="M70" s="50"/>
      <c r="N70" s="50"/>
      <c r="O70" s="50"/>
      <c r="P70" s="49"/>
      <c r="Q70" s="50"/>
      <c r="R70" s="50"/>
      <c r="S70" s="50"/>
      <c r="T70" s="49"/>
      <c r="U70" s="27" t="s">
        <v>223</v>
      </c>
      <c r="V70" s="51" t="s">
        <v>224</v>
      </c>
      <c r="W70" s="52">
        <v>8000</v>
      </c>
      <c r="X70" s="13"/>
      <c r="Y70" s="13"/>
      <c r="Z70" s="45" t="s">
        <v>203</v>
      </c>
    </row>
    <row r="71" spans="1:26" s="129" customFormat="1" ht="54.75" customHeight="1">
      <c r="A71" s="126" t="s">
        <v>225</v>
      </c>
      <c r="B71" s="126" t="s">
        <v>226</v>
      </c>
      <c r="C71" s="123" t="s">
        <v>208</v>
      </c>
      <c r="D71" s="49"/>
      <c r="E71" s="130"/>
      <c r="F71" s="130"/>
      <c r="G71" s="130"/>
      <c r="H71" s="49"/>
      <c r="I71" s="130"/>
      <c r="J71" s="130"/>
      <c r="K71" s="130"/>
      <c r="L71" s="49"/>
      <c r="M71" s="130"/>
      <c r="N71" s="130"/>
      <c r="O71" s="130"/>
      <c r="P71" s="49"/>
      <c r="Q71" s="130"/>
      <c r="R71" s="130"/>
      <c r="S71" s="130"/>
      <c r="T71" s="49"/>
      <c r="U71" s="126" t="s">
        <v>227</v>
      </c>
      <c r="V71" s="131" t="s">
        <v>228</v>
      </c>
      <c r="W71" s="140">
        <v>2000</v>
      </c>
      <c r="X71" s="128"/>
      <c r="Y71" s="128"/>
      <c r="Z71" s="132" t="s">
        <v>203</v>
      </c>
    </row>
    <row r="72" spans="1:26" ht="55.5" customHeight="1">
      <c r="A72" s="17" t="s">
        <v>229</v>
      </c>
      <c r="B72" s="17" t="s">
        <v>230</v>
      </c>
      <c r="C72" s="19" t="s">
        <v>127</v>
      </c>
      <c r="D72" s="14"/>
      <c r="E72" s="15"/>
      <c r="F72" s="15"/>
      <c r="G72" s="15"/>
      <c r="H72" s="14"/>
      <c r="I72" s="15"/>
      <c r="J72" s="15"/>
      <c r="K72" s="15"/>
      <c r="L72" s="14"/>
      <c r="M72" s="15"/>
      <c r="N72" s="15"/>
      <c r="O72" s="15"/>
      <c r="P72" s="14"/>
      <c r="Q72" s="20"/>
      <c r="R72" s="15"/>
      <c r="S72" s="15"/>
      <c r="T72" s="14"/>
      <c r="U72" s="17" t="s">
        <v>231</v>
      </c>
      <c r="V72" s="17" t="s">
        <v>232</v>
      </c>
      <c r="W72" s="53">
        <v>10000</v>
      </c>
      <c r="X72" s="112"/>
      <c r="Y72" s="112"/>
      <c r="Z72" s="45" t="s">
        <v>233</v>
      </c>
    </row>
    <row r="73" spans="1:26" ht="50.25" customHeight="1">
      <c r="A73" s="17" t="s">
        <v>329</v>
      </c>
      <c r="B73" s="110" t="s">
        <v>234</v>
      </c>
      <c r="C73" s="19" t="s">
        <v>127</v>
      </c>
      <c r="D73" s="111"/>
      <c r="E73" s="15"/>
      <c r="F73" s="20"/>
      <c r="G73" s="15"/>
      <c r="H73" s="14"/>
      <c r="I73" s="15"/>
      <c r="J73" s="15"/>
      <c r="K73" s="15"/>
      <c r="L73" s="14"/>
      <c r="M73" s="15"/>
      <c r="N73" s="15"/>
      <c r="O73" s="15"/>
      <c r="P73" s="14"/>
      <c r="Q73" s="15"/>
      <c r="R73" s="15"/>
      <c r="S73" s="15"/>
      <c r="T73" s="14"/>
      <c r="U73" s="17" t="s">
        <v>235</v>
      </c>
      <c r="V73" s="17" t="s">
        <v>236</v>
      </c>
      <c r="W73" s="26">
        <v>20000</v>
      </c>
      <c r="X73" s="13"/>
      <c r="Y73" s="13"/>
      <c r="Z73" s="12" t="s">
        <v>61</v>
      </c>
    </row>
    <row r="74" spans="1:26" s="11" customFormat="1" ht="24.75" customHeight="1">
      <c r="A74" s="172" t="s">
        <v>237</v>
      </c>
      <c r="B74" s="173"/>
      <c r="C74" s="173"/>
      <c r="D74" s="173"/>
      <c r="E74" s="173"/>
      <c r="F74" s="173"/>
      <c r="G74" s="173"/>
      <c r="H74" s="173"/>
      <c r="I74" s="173"/>
      <c r="J74" s="173"/>
      <c r="K74" s="173"/>
      <c r="L74" s="173"/>
      <c r="M74" s="173"/>
      <c r="N74" s="173"/>
      <c r="O74" s="173"/>
      <c r="P74" s="173"/>
      <c r="Q74" s="173"/>
      <c r="R74" s="173"/>
      <c r="S74" s="173"/>
      <c r="T74" s="173"/>
      <c r="U74" s="173"/>
      <c r="V74" s="174"/>
      <c r="W74" s="57">
        <f>SUM(W75:W76)</f>
        <v>40000</v>
      </c>
      <c r="X74" s="58"/>
      <c r="Y74" s="58"/>
      <c r="Z74" s="167"/>
    </row>
    <row r="75" spans="1:26" ht="81" customHeight="1">
      <c r="A75" s="17" t="s">
        <v>238</v>
      </c>
      <c r="B75" s="17" t="s">
        <v>239</v>
      </c>
      <c r="C75" s="13"/>
      <c r="D75" s="14"/>
      <c r="E75" s="15"/>
      <c r="F75" s="15"/>
      <c r="G75" s="15"/>
      <c r="H75" s="14"/>
      <c r="I75" s="15"/>
      <c r="J75" s="15"/>
      <c r="K75" s="15"/>
      <c r="L75" s="14"/>
      <c r="M75" s="15"/>
      <c r="N75" s="20"/>
      <c r="O75" s="15"/>
      <c r="P75" s="14"/>
      <c r="Q75" s="15"/>
      <c r="R75" s="15"/>
      <c r="S75" s="15"/>
      <c r="T75" s="14"/>
      <c r="U75" s="48" t="s">
        <v>240</v>
      </c>
      <c r="V75" s="17" t="s">
        <v>241</v>
      </c>
      <c r="W75" s="22">
        <v>20000</v>
      </c>
      <c r="X75" s="13"/>
      <c r="Y75" s="13"/>
      <c r="Z75" s="45" t="s">
        <v>242</v>
      </c>
    </row>
    <row r="76" spans="1:26" ht="54" customHeight="1">
      <c r="A76" s="19" t="s">
        <v>243</v>
      </c>
      <c r="B76" s="19" t="s">
        <v>244</v>
      </c>
      <c r="C76" s="19" t="s">
        <v>127</v>
      </c>
      <c r="D76" s="14"/>
      <c r="E76" s="20"/>
      <c r="F76" s="20"/>
      <c r="G76" s="20"/>
      <c r="H76" s="14"/>
      <c r="I76" s="20"/>
      <c r="J76" s="20"/>
      <c r="K76" s="20"/>
      <c r="L76" s="14"/>
      <c r="M76" s="20"/>
      <c r="N76" s="20"/>
      <c r="O76" s="20"/>
      <c r="P76" s="14"/>
      <c r="Q76" s="20"/>
      <c r="R76" s="20"/>
      <c r="S76" s="20"/>
      <c r="T76" s="14"/>
      <c r="U76" s="17" t="s">
        <v>89</v>
      </c>
      <c r="V76" s="17" t="s">
        <v>245</v>
      </c>
      <c r="W76" s="22">
        <v>20000</v>
      </c>
      <c r="X76" s="13"/>
      <c r="Y76" s="13"/>
      <c r="Z76" s="45" t="s">
        <v>242</v>
      </c>
    </row>
    <row r="77" spans="1:26" s="33" customFormat="1" ht="38.25" customHeight="1">
      <c r="A77" s="185" t="s">
        <v>335</v>
      </c>
      <c r="B77" s="186"/>
      <c r="C77" s="186"/>
      <c r="D77" s="186"/>
      <c r="E77" s="186"/>
      <c r="F77" s="186"/>
      <c r="G77" s="186"/>
      <c r="H77" s="186"/>
      <c r="I77" s="186"/>
      <c r="J77" s="186"/>
      <c r="K77" s="186"/>
      <c r="L77" s="186"/>
      <c r="M77" s="186"/>
      <c r="N77" s="186"/>
      <c r="O77" s="186"/>
      <c r="P77" s="186"/>
      <c r="Q77" s="186"/>
      <c r="R77" s="186"/>
      <c r="S77" s="186"/>
      <c r="T77" s="186"/>
      <c r="U77" s="186"/>
      <c r="V77" s="187"/>
      <c r="W77" s="168">
        <f>SUM(W78:W79)</f>
        <v>23230</v>
      </c>
      <c r="X77" s="169"/>
      <c r="Y77" s="169"/>
      <c r="Z77" s="170"/>
    </row>
    <row r="78" spans="1:26" s="33" customFormat="1" ht="38.25" customHeight="1">
      <c r="A78" s="123" t="s">
        <v>346</v>
      </c>
      <c r="B78" s="123" t="s">
        <v>120</v>
      </c>
      <c r="C78" s="150" t="s">
        <v>53</v>
      </c>
      <c r="D78" s="188"/>
      <c r="E78" s="42"/>
      <c r="F78" s="42"/>
      <c r="G78" s="42"/>
      <c r="H78" s="188"/>
      <c r="I78" s="42"/>
      <c r="J78" s="42"/>
      <c r="K78" s="42"/>
      <c r="L78" s="41"/>
      <c r="M78" s="42"/>
      <c r="N78" s="42"/>
      <c r="O78" s="42"/>
      <c r="P78" s="41"/>
      <c r="Q78" s="42"/>
      <c r="R78" s="42"/>
      <c r="S78" s="42"/>
      <c r="T78" s="41"/>
      <c r="U78" s="150" t="s">
        <v>121</v>
      </c>
      <c r="V78" s="123" t="s">
        <v>122</v>
      </c>
      <c r="W78" s="32">
        <v>6000</v>
      </c>
      <c r="X78" s="149"/>
      <c r="Y78" s="149"/>
      <c r="Z78" s="123" t="s">
        <v>61</v>
      </c>
    </row>
    <row r="79" spans="1:26" s="33" customFormat="1" ht="51.75" customHeight="1">
      <c r="A79" s="123" t="s">
        <v>347</v>
      </c>
      <c r="B79" s="155" t="s">
        <v>123</v>
      </c>
      <c r="C79" s="150" t="s">
        <v>53</v>
      </c>
      <c r="D79" s="188"/>
      <c r="E79" s="31"/>
      <c r="F79" s="42"/>
      <c r="G79" s="31"/>
      <c r="H79" s="188"/>
      <c r="I79" s="31"/>
      <c r="J79" s="31"/>
      <c r="K79" s="31"/>
      <c r="L79" s="41"/>
      <c r="M79" s="31"/>
      <c r="N79" s="31"/>
      <c r="O79" s="31"/>
      <c r="P79" s="41"/>
      <c r="Q79" s="31"/>
      <c r="R79" s="31"/>
      <c r="S79" s="31"/>
      <c r="T79" s="41"/>
      <c r="U79" s="155" t="s">
        <v>124</v>
      </c>
      <c r="V79" s="123" t="s">
        <v>125</v>
      </c>
      <c r="W79" s="32">
        <v>17230</v>
      </c>
      <c r="X79" s="149"/>
      <c r="Y79" s="149"/>
      <c r="Z79" s="123" t="s">
        <v>61</v>
      </c>
    </row>
    <row r="80" spans="1:26" s="11" customFormat="1" ht="27.75" customHeight="1">
      <c r="A80" s="175" t="s">
        <v>246</v>
      </c>
      <c r="B80" s="173"/>
      <c r="C80" s="173"/>
      <c r="D80" s="173"/>
      <c r="E80" s="173"/>
      <c r="F80" s="173"/>
      <c r="G80" s="173"/>
      <c r="H80" s="173"/>
      <c r="I80" s="173"/>
      <c r="J80" s="173"/>
      <c r="K80" s="173"/>
      <c r="L80" s="173"/>
      <c r="M80" s="173"/>
      <c r="N80" s="173"/>
      <c r="O80" s="173"/>
      <c r="P80" s="173"/>
      <c r="Q80" s="173"/>
      <c r="R80" s="173"/>
      <c r="S80" s="173"/>
      <c r="T80" s="173"/>
      <c r="U80" s="173"/>
      <c r="V80" s="174"/>
      <c r="W80" s="54">
        <f>W81+W83+W86</f>
        <v>49312</v>
      </c>
      <c r="X80" s="55"/>
      <c r="Y80" s="55"/>
      <c r="Z80" s="56"/>
    </row>
    <row r="81" spans="1:26" s="139" customFormat="1" ht="27.75" customHeight="1">
      <c r="A81" s="172" t="s">
        <v>247</v>
      </c>
      <c r="B81" s="173"/>
      <c r="C81" s="173"/>
      <c r="D81" s="173"/>
      <c r="E81" s="173"/>
      <c r="F81" s="173"/>
      <c r="G81" s="173"/>
      <c r="H81" s="173"/>
      <c r="I81" s="173"/>
      <c r="J81" s="173"/>
      <c r="K81" s="173"/>
      <c r="L81" s="173"/>
      <c r="M81" s="173"/>
      <c r="N81" s="173"/>
      <c r="O81" s="173"/>
      <c r="P81" s="173"/>
      <c r="Q81" s="173"/>
      <c r="R81" s="173"/>
      <c r="S81" s="173"/>
      <c r="T81" s="173"/>
      <c r="U81" s="173"/>
      <c r="V81" s="174"/>
      <c r="W81" s="57">
        <f>W82</f>
        <v>12656</v>
      </c>
      <c r="X81" s="58"/>
      <c r="Y81" s="58"/>
      <c r="Z81" s="59"/>
    </row>
    <row r="82" spans="1:26" s="129" customFormat="1" ht="63" customHeight="1">
      <c r="A82" s="126" t="s">
        <v>248</v>
      </c>
      <c r="B82" s="126" t="s">
        <v>249</v>
      </c>
      <c r="C82" s="128"/>
      <c r="D82" s="14"/>
      <c r="E82" s="124"/>
      <c r="F82" s="124"/>
      <c r="G82" s="124"/>
      <c r="H82" s="14"/>
      <c r="I82" s="124"/>
      <c r="J82" s="124"/>
      <c r="K82" s="124"/>
      <c r="L82" s="14"/>
      <c r="M82" s="124"/>
      <c r="N82" s="124"/>
      <c r="O82" s="124"/>
      <c r="P82" s="14"/>
      <c r="Q82" s="124"/>
      <c r="R82" s="124"/>
      <c r="S82" s="124"/>
      <c r="T82" s="14"/>
      <c r="U82" s="126" t="s">
        <v>250</v>
      </c>
      <c r="V82" s="126" t="s">
        <v>331</v>
      </c>
      <c r="W82" s="36">
        <v>12656</v>
      </c>
      <c r="X82" s="128"/>
      <c r="Y82" s="128"/>
      <c r="Z82" s="132" t="s">
        <v>251</v>
      </c>
    </row>
    <row r="83" spans="1:26" s="11" customFormat="1" ht="23.25" customHeight="1">
      <c r="A83" s="172" t="s">
        <v>252</v>
      </c>
      <c r="B83" s="173"/>
      <c r="C83" s="173"/>
      <c r="D83" s="173"/>
      <c r="E83" s="173"/>
      <c r="F83" s="173"/>
      <c r="G83" s="173"/>
      <c r="H83" s="173"/>
      <c r="I83" s="173"/>
      <c r="J83" s="173"/>
      <c r="K83" s="173"/>
      <c r="L83" s="173"/>
      <c r="M83" s="173"/>
      <c r="N83" s="173"/>
      <c r="O83" s="173"/>
      <c r="P83" s="173"/>
      <c r="Q83" s="173"/>
      <c r="R83" s="173"/>
      <c r="S83" s="173"/>
      <c r="T83" s="173"/>
      <c r="U83" s="173"/>
      <c r="V83" s="174"/>
      <c r="W83" s="57">
        <f>SUM(W84:W85)</f>
        <v>13656</v>
      </c>
      <c r="X83" s="58"/>
      <c r="Y83" s="58"/>
      <c r="Z83" s="59"/>
    </row>
    <row r="84" spans="1:26" ht="62.25" customHeight="1">
      <c r="A84" s="17" t="s">
        <v>253</v>
      </c>
      <c r="B84" s="17" t="s">
        <v>254</v>
      </c>
      <c r="C84" s="19" t="s">
        <v>127</v>
      </c>
      <c r="D84" s="14"/>
      <c r="E84" s="15"/>
      <c r="F84" s="15"/>
      <c r="G84" s="15"/>
      <c r="H84" s="14"/>
      <c r="I84" s="15"/>
      <c r="J84" s="15"/>
      <c r="K84" s="15"/>
      <c r="L84" s="14"/>
      <c r="M84" s="15"/>
      <c r="N84" s="15"/>
      <c r="O84" s="20"/>
      <c r="P84" s="14"/>
      <c r="Q84" s="15"/>
      <c r="R84" s="15"/>
      <c r="S84" s="15"/>
      <c r="T84" s="14"/>
      <c r="U84" s="12" t="s">
        <v>255</v>
      </c>
      <c r="V84" s="27" t="s">
        <v>256</v>
      </c>
      <c r="W84" s="22">
        <v>1000</v>
      </c>
      <c r="X84" s="13"/>
      <c r="Y84" s="13"/>
      <c r="Z84" s="45" t="s">
        <v>257</v>
      </c>
    </row>
    <row r="85" spans="1:26" ht="69" customHeight="1">
      <c r="A85" s="17" t="s">
        <v>258</v>
      </c>
      <c r="B85" s="17" t="s">
        <v>259</v>
      </c>
      <c r="C85" s="13"/>
      <c r="D85" s="14"/>
      <c r="E85" s="15"/>
      <c r="F85" s="15"/>
      <c r="G85" s="15"/>
      <c r="H85" s="14"/>
      <c r="I85" s="15"/>
      <c r="J85" s="15"/>
      <c r="K85" s="15"/>
      <c r="L85" s="14"/>
      <c r="M85" s="20"/>
      <c r="N85" s="15"/>
      <c r="O85" s="15"/>
      <c r="P85" s="14"/>
      <c r="Q85" s="15"/>
      <c r="R85" s="15"/>
      <c r="S85" s="15"/>
      <c r="T85" s="14"/>
      <c r="U85" s="27" t="s">
        <v>260</v>
      </c>
      <c r="V85" s="17" t="s">
        <v>261</v>
      </c>
      <c r="W85" s="22">
        <v>12656</v>
      </c>
      <c r="X85" s="13"/>
      <c r="Y85" s="13"/>
      <c r="Z85" s="45" t="s">
        <v>262</v>
      </c>
    </row>
    <row r="86" spans="1:26" s="11" customFormat="1" ht="24" customHeight="1">
      <c r="A86" s="172" t="s">
        <v>263</v>
      </c>
      <c r="B86" s="173"/>
      <c r="C86" s="173"/>
      <c r="D86" s="173"/>
      <c r="E86" s="173"/>
      <c r="F86" s="173"/>
      <c r="G86" s="173"/>
      <c r="H86" s="173"/>
      <c r="I86" s="173"/>
      <c r="J86" s="173"/>
      <c r="K86" s="173"/>
      <c r="L86" s="173"/>
      <c r="M86" s="173"/>
      <c r="N86" s="173"/>
      <c r="O86" s="173"/>
      <c r="P86" s="173"/>
      <c r="Q86" s="173"/>
      <c r="R86" s="173"/>
      <c r="S86" s="173"/>
      <c r="T86" s="173"/>
      <c r="U86" s="173"/>
      <c r="V86" s="174"/>
      <c r="W86" s="57">
        <f>SUM(W87:W89)</f>
        <v>23000</v>
      </c>
      <c r="X86" s="58"/>
      <c r="Y86" s="58"/>
      <c r="Z86" s="59"/>
    </row>
    <row r="87" spans="1:26" s="129" customFormat="1" ht="118.5" customHeight="1">
      <c r="A87" s="126" t="s">
        <v>264</v>
      </c>
      <c r="B87" s="133" t="s">
        <v>265</v>
      </c>
      <c r="C87" s="128"/>
      <c r="D87" s="14"/>
      <c r="E87" s="124"/>
      <c r="F87" s="124"/>
      <c r="G87" s="124"/>
      <c r="H87" s="14"/>
      <c r="I87" s="124"/>
      <c r="J87" s="124"/>
      <c r="K87" s="124"/>
      <c r="L87" s="14"/>
      <c r="M87" s="124"/>
      <c r="N87" s="124"/>
      <c r="O87" s="124"/>
      <c r="P87" s="14"/>
      <c r="Q87" s="124"/>
      <c r="R87" s="124"/>
      <c r="S87" s="124"/>
      <c r="T87" s="14"/>
      <c r="U87" s="133" t="s">
        <v>266</v>
      </c>
      <c r="V87" s="126" t="s">
        <v>267</v>
      </c>
      <c r="W87" s="36">
        <v>2000</v>
      </c>
      <c r="X87" s="128"/>
      <c r="Y87" s="128"/>
      <c r="Z87" s="132" t="s">
        <v>268</v>
      </c>
    </row>
    <row r="88" spans="1:26" ht="94.5" customHeight="1">
      <c r="A88" s="17" t="s">
        <v>269</v>
      </c>
      <c r="B88" s="17" t="s">
        <v>270</v>
      </c>
      <c r="C88" s="13"/>
      <c r="D88" s="14"/>
      <c r="E88" s="15"/>
      <c r="F88" s="15"/>
      <c r="G88" s="7"/>
      <c r="H88" s="14"/>
      <c r="I88" s="15"/>
      <c r="J88" s="15"/>
      <c r="K88" s="15"/>
      <c r="L88" s="14"/>
      <c r="M88" s="15"/>
      <c r="N88" s="15"/>
      <c r="O88" s="15"/>
      <c r="P88" s="14"/>
      <c r="Q88" s="15"/>
      <c r="R88" s="15"/>
      <c r="S88" s="15"/>
      <c r="T88" s="14"/>
      <c r="U88" s="17" t="s">
        <v>271</v>
      </c>
      <c r="V88" s="17" t="s">
        <v>272</v>
      </c>
      <c r="W88" s="22">
        <v>1000</v>
      </c>
      <c r="X88" s="13"/>
      <c r="Y88" s="13"/>
      <c r="Z88" s="45" t="s">
        <v>268</v>
      </c>
    </row>
    <row r="89" spans="1:26" ht="94.5" customHeight="1">
      <c r="A89" s="12" t="s">
        <v>273</v>
      </c>
      <c r="B89" s="27" t="s">
        <v>274</v>
      </c>
      <c r="C89" s="13"/>
      <c r="D89" s="14"/>
      <c r="E89" s="20"/>
      <c r="F89" s="20"/>
      <c r="G89" s="20"/>
      <c r="H89" s="14"/>
      <c r="I89" s="20"/>
      <c r="J89" s="20"/>
      <c r="K89" s="20"/>
      <c r="L89" s="14"/>
      <c r="M89" s="20"/>
      <c r="N89" s="20"/>
      <c r="O89" s="20"/>
      <c r="P89" s="14"/>
      <c r="Q89" s="20"/>
      <c r="R89" s="20"/>
      <c r="S89" s="20"/>
      <c r="T89" s="14"/>
      <c r="U89" s="17" t="s">
        <v>342</v>
      </c>
      <c r="V89" s="17" t="s">
        <v>275</v>
      </c>
      <c r="W89" s="22">
        <v>20000</v>
      </c>
      <c r="X89" s="13"/>
      <c r="Y89" s="13"/>
      <c r="Z89" s="45" t="s">
        <v>268</v>
      </c>
    </row>
    <row r="90" spans="1:26" s="11" customFormat="1" ht="23.25" customHeight="1">
      <c r="A90" s="175" t="s">
        <v>276</v>
      </c>
      <c r="B90" s="173"/>
      <c r="C90" s="173"/>
      <c r="D90" s="173"/>
      <c r="E90" s="173"/>
      <c r="F90" s="173"/>
      <c r="G90" s="173"/>
      <c r="H90" s="173"/>
      <c r="I90" s="173"/>
      <c r="J90" s="173"/>
      <c r="K90" s="173"/>
      <c r="L90" s="173"/>
      <c r="M90" s="173"/>
      <c r="N90" s="173"/>
      <c r="O90" s="173"/>
      <c r="P90" s="173"/>
      <c r="Q90" s="173"/>
      <c r="R90" s="173"/>
      <c r="S90" s="173"/>
      <c r="T90" s="173"/>
      <c r="U90" s="173"/>
      <c r="V90" s="174"/>
      <c r="W90" s="54">
        <f>W91+W93+W96</f>
        <v>907877</v>
      </c>
      <c r="X90" s="55"/>
      <c r="Y90" s="55"/>
      <c r="Z90" s="56"/>
    </row>
    <row r="91" spans="1:26" s="11" customFormat="1" ht="33" customHeight="1">
      <c r="A91" s="176" t="s">
        <v>277</v>
      </c>
      <c r="B91" s="177"/>
      <c r="C91" s="177"/>
      <c r="D91" s="177"/>
      <c r="E91" s="177"/>
      <c r="F91" s="177"/>
      <c r="G91" s="177"/>
      <c r="H91" s="177"/>
      <c r="I91" s="177"/>
      <c r="J91" s="177"/>
      <c r="K91" s="177"/>
      <c r="L91" s="177"/>
      <c r="M91" s="177"/>
      <c r="N91" s="177"/>
      <c r="O91" s="177"/>
      <c r="P91" s="177"/>
      <c r="Q91" s="177"/>
      <c r="R91" s="177"/>
      <c r="S91" s="177"/>
      <c r="T91" s="177"/>
      <c r="U91" s="177"/>
      <c r="V91" s="178"/>
      <c r="W91" s="57">
        <f>SUM(W92:W92)</f>
        <v>40000</v>
      </c>
      <c r="X91" s="58"/>
      <c r="Y91" s="58"/>
      <c r="Z91" s="59"/>
    </row>
    <row r="92" spans="1:26" ht="94.5" customHeight="1">
      <c r="A92" s="12" t="s">
        <v>279</v>
      </c>
      <c r="B92" s="12" t="s">
        <v>280</v>
      </c>
      <c r="C92" s="13"/>
      <c r="D92" s="14"/>
      <c r="E92" s="15"/>
      <c r="F92" s="15"/>
      <c r="G92" s="7"/>
      <c r="H92" s="14"/>
      <c r="I92" s="15"/>
      <c r="J92" s="15"/>
      <c r="K92" s="15"/>
      <c r="L92" s="14"/>
      <c r="M92" s="15"/>
      <c r="N92" s="15"/>
      <c r="O92" s="15"/>
      <c r="P92" s="14"/>
      <c r="Q92" s="15"/>
      <c r="R92" s="15"/>
      <c r="S92" s="15"/>
      <c r="T92" s="14"/>
      <c r="U92" s="12" t="s">
        <v>281</v>
      </c>
      <c r="V92" s="60" t="s">
        <v>282</v>
      </c>
      <c r="W92" s="61">
        <v>40000</v>
      </c>
      <c r="X92" s="13"/>
      <c r="Y92" s="13"/>
      <c r="Z92" s="40" t="s">
        <v>278</v>
      </c>
    </row>
    <row r="93" spans="1:26" s="11" customFormat="1" ht="22.5" customHeight="1">
      <c r="A93" s="172" t="s">
        <v>283</v>
      </c>
      <c r="B93" s="173"/>
      <c r="C93" s="173"/>
      <c r="D93" s="173"/>
      <c r="E93" s="173"/>
      <c r="F93" s="173"/>
      <c r="G93" s="173"/>
      <c r="H93" s="173"/>
      <c r="I93" s="173"/>
      <c r="J93" s="173"/>
      <c r="K93" s="173"/>
      <c r="L93" s="173"/>
      <c r="M93" s="173"/>
      <c r="N93" s="173"/>
      <c r="O93" s="173"/>
      <c r="P93" s="173"/>
      <c r="Q93" s="173"/>
      <c r="R93" s="173"/>
      <c r="S93" s="173"/>
      <c r="T93" s="173"/>
      <c r="U93" s="173"/>
      <c r="V93" s="174"/>
      <c r="W93" s="57">
        <f>SUM(W94:W95)</f>
        <v>277051</v>
      </c>
      <c r="X93" s="58"/>
      <c r="Y93" s="58"/>
      <c r="Z93" s="59"/>
    </row>
    <row r="94" spans="1:26" ht="122.25" customHeight="1">
      <c r="A94" s="17" t="s">
        <v>284</v>
      </c>
      <c r="B94" s="12" t="s">
        <v>285</v>
      </c>
      <c r="C94" s="19" t="s">
        <v>127</v>
      </c>
      <c r="D94" s="14"/>
      <c r="E94" s="7"/>
      <c r="F94" s="15"/>
      <c r="G94" s="15"/>
      <c r="H94" s="179"/>
      <c r="I94" s="15"/>
      <c r="J94" s="15"/>
      <c r="K94" s="15"/>
      <c r="L94" s="179"/>
      <c r="M94" s="15"/>
      <c r="N94" s="15"/>
      <c r="O94" s="15"/>
      <c r="P94" s="14"/>
      <c r="Q94" s="15"/>
      <c r="R94" s="15"/>
      <c r="S94" s="15"/>
      <c r="T94" s="14"/>
      <c r="U94" s="62" t="s">
        <v>338</v>
      </c>
      <c r="V94" s="63" t="s">
        <v>286</v>
      </c>
      <c r="W94" s="64">
        <v>77051</v>
      </c>
      <c r="X94" s="13"/>
      <c r="Y94" s="13"/>
      <c r="Z94" s="12" t="s">
        <v>278</v>
      </c>
    </row>
    <row r="95" spans="1:26" ht="123" customHeight="1">
      <c r="A95" s="17" t="s">
        <v>287</v>
      </c>
      <c r="B95" s="12" t="s">
        <v>288</v>
      </c>
      <c r="C95" s="19" t="s">
        <v>127</v>
      </c>
      <c r="D95" s="14"/>
      <c r="E95" s="15"/>
      <c r="F95" s="15"/>
      <c r="G95" s="7"/>
      <c r="H95" s="179"/>
      <c r="I95" s="15"/>
      <c r="J95" s="15"/>
      <c r="K95" s="15"/>
      <c r="L95" s="179"/>
      <c r="M95" s="15"/>
      <c r="N95" s="15"/>
      <c r="O95" s="15"/>
      <c r="P95" s="14"/>
      <c r="Q95" s="15"/>
      <c r="R95" s="15"/>
      <c r="S95" s="15"/>
      <c r="T95" s="14"/>
      <c r="U95" s="62" t="s">
        <v>289</v>
      </c>
      <c r="V95" s="63" t="s">
        <v>290</v>
      </c>
      <c r="W95" s="64">
        <v>200000</v>
      </c>
      <c r="X95" s="13"/>
      <c r="Y95" s="13"/>
      <c r="Z95" s="12" t="s">
        <v>278</v>
      </c>
    </row>
    <row r="96" spans="1:26" s="33" customFormat="1" ht="14.25">
      <c r="A96" s="180" t="s">
        <v>291</v>
      </c>
      <c r="B96" s="181"/>
      <c r="C96" s="181"/>
      <c r="D96" s="181"/>
      <c r="E96" s="181"/>
      <c r="F96" s="181"/>
      <c r="G96" s="181"/>
      <c r="H96" s="181"/>
      <c r="I96" s="181"/>
      <c r="J96" s="181"/>
      <c r="K96" s="181"/>
      <c r="L96" s="181"/>
      <c r="M96" s="181"/>
      <c r="N96" s="181"/>
      <c r="O96" s="181"/>
      <c r="P96" s="181"/>
      <c r="Q96" s="181"/>
      <c r="R96" s="181"/>
      <c r="S96" s="181"/>
      <c r="T96" s="181"/>
      <c r="U96" s="181"/>
      <c r="V96" s="182"/>
      <c r="W96" s="65">
        <f>SUM(W97:W101)</f>
        <v>590826</v>
      </c>
      <c r="X96" s="66"/>
      <c r="Y96" s="66"/>
      <c r="Z96" s="67"/>
    </row>
    <row r="97" spans="1:26" ht="126.75" customHeight="1">
      <c r="A97" s="12" t="s">
        <v>292</v>
      </c>
      <c r="B97" s="68" t="s">
        <v>293</v>
      </c>
      <c r="C97" s="19" t="s">
        <v>127</v>
      </c>
      <c r="D97" s="14"/>
      <c r="E97" s="15"/>
      <c r="F97" s="7"/>
      <c r="G97" s="15"/>
      <c r="H97" s="179"/>
      <c r="I97" s="15"/>
      <c r="J97" s="15"/>
      <c r="K97" s="15"/>
      <c r="L97" s="179"/>
      <c r="M97" s="15"/>
      <c r="N97" s="15"/>
      <c r="O97" s="15"/>
      <c r="P97" s="14"/>
      <c r="Q97" s="15"/>
      <c r="R97" s="15"/>
      <c r="S97" s="15"/>
      <c r="T97" s="14"/>
      <c r="U97" s="12" t="s">
        <v>294</v>
      </c>
      <c r="V97" s="12" t="s">
        <v>295</v>
      </c>
      <c r="W97" s="36">
        <v>160000</v>
      </c>
      <c r="X97" s="13"/>
      <c r="Y97" s="13"/>
      <c r="Z97" s="12" t="s">
        <v>278</v>
      </c>
    </row>
    <row r="98" spans="1:26" s="33" customFormat="1" ht="87.75" customHeight="1">
      <c r="A98" s="138" t="s">
        <v>296</v>
      </c>
      <c r="B98" s="69" t="s">
        <v>297</v>
      </c>
      <c r="C98" s="25" t="s">
        <v>127</v>
      </c>
      <c r="D98" s="14"/>
      <c r="E98" s="5"/>
      <c r="F98" s="31"/>
      <c r="G98" s="31"/>
      <c r="H98" s="179"/>
      <c r="I98" s="31"/>
      <c r="J98" s="31"/>
      <c r="K98" s="31"/>
      <c r="L98" s="179"/>
      <c r="M98" s="31"/>
      <c r="N98" s="31"/>
      <c r="O98" s="31"/>
      <c r="P98" s="14"/>
      <c r="Q98" s="31"/>
      <c r="R98" s="31"/>
      <c r="S98" s="31"/>
      <c r="T98" s="14"/>
      <c r="U98" s="43" t="s">
        <v>298</v>
      </c>
      <c r="V98" s="43" t="s">
        <v>299</v>
      </c>
      <c r="W98" s="32">
        <v>10000</v>
      </c>
      <c r="X98" s="30"/>
      <c r="Y98" s="30"/>
      <c r="Z98" s="43" t="s">
        <v>278</v>
      </c>
    </row>
    <row r="99" spans="1:26" ht="104.25" customHeight="1">
      <c r="A99" s="12" t="s">
        <v>300</v>
      </c>
      <c r="B99" s="70" t="s">
        <v>301</v>
      </c>
      <c r="C99" s="19" t="s">
        <v>127</v>
      </c>
      <c r="D99" s="14"/>
      <c r="E99" s="15"/>
      <c r="F99" s="7"/>
      <c r="G99" s="15"/>
      <c r="H99" s="14"/>
      <c r="I99" s="15"/>
      <c r="J99" s="15"/>
      <c r="K99" s="15"/>
      <c r="L99" s="14"/>
      <c r="M99" s="15"/>
      <c r="N99" s="15"/>
      <c r="O99" s="15"/>
      <c r="P99" s="14"/>
      <c r="Q99" s="15"/>
      <c r="R99" s="15"/>
      <c r="S99" s="15"/>
      <c r="T99" s="14"/>
      <c r="U99" s="71" t="s">
        <v>302</v>
      </c>
      <c r="V99" s="12" t="s">
        <v>303</v>
      </c>
      <c r="W99" s="36">
        <v>60000</v>
      </c>
      <c r="X99" s="13"/>
      <c r="Y99" s="13"/>
      <c r="Z99" s="12" t="s">
        <v>278</v>
      </c>
    </row>
    <row r="100" spans="1:26" ht="123" customHeight="1">
      <c r="A100" s="122" t="s">
        <v>304</v>
      </c>
      <c r="B100" s="70" t="s">
        <v>305</v>
      </c>
      <c r="C100" s="19" t="s">
        <v>127</v>
      </c>
      <c r="D100" s="14"/>
      <c r="E100" s="15"/>
      <c r="F100" s="15"/>
      <c r="G100" s="15"/>
      <c r="H100" s="179"/>
      <c r="I100" s="15"/>
      <c r="J100" s="15"/>
      <c r="K100" s="2"/>
      <c r="L100" s="179"/>
      <c r="M100" s="15"/>
      <c r="N100" s="15"/>
      <c r="O100" s="15"/>
      <c r="P100" s="15"/>
      <c r="Q100" s="5"/>
      <c r="R100" s="15"/>
      <c r="S100" s="15"/>
      <c r="T100" s="14"/>
      <c r="U100" s="71" t="s">
        <v>306</v>
      </c>
      <c r="V100" s="12" t="s">
        <v>307</v>
      </c>
      <c r="W100" s="36">
        <v>300000</v>
      </c>
      <c r="X100" s="13"/>
      <c r="Y100" s="13"/>
      <c r="Z100" s="12" t="s">
        <v>308</v>
      </c>
    </row>
    <row r="101" spans="1:26" s="33" customFormat="1" ht="78" customHeight="1">
      <c r="A101" s="138" t="s">
        <v>358</v>
      </c>
      <c r="B101" s="123" t="s">
        <v>353</v>
      </c>
      <c r="C101" s="149"/>
      <c r="D101" s="14"/>
      <c r="E101" s="7"/>
      <c r="F101" s="31"/>
      <c r="G101" s="31"/>
      <c r="H101" s="179"/>
      <c r="I101" s="31"/>
      <c r="J101" s="31"/>
      <c r="K101" s="31"/>
      <c r="L101" s="179"/>
      <c r="M101" s="31"/>
      <c r="N101" s="31"/>
      <c r="O101" s="31"/>
      <c r="P101" s="14"/>
      <c r="Q101" s="31"/>
      <c r="R101" s="31"/>
      <c r="S101" s="120"/>
      <c r="T101" s="14"/>
      <c r="U101" s="138" t="s">
        <v>309</v>
      </c>
      <c r="V101" s="123" t="s">
        <v>341</v>
      </c>
      <c r="W101" s="32">
        <v>60826</v>
      </c>
      <c r="X101" s="149"/>
      <c r="Y101" s="149"/>
      <c r="Z101" s="123" t="s">
        <v>61</v>
      </c>
    </row>
    <row r="102" s="72" customFormat="1" ht="14.25">
      <c r="W102" s="73"/>
    </row>
  </sheetData>
  <sheetProtection/>
  <mergeCells count="62">
    <mergeCell ref="L57:L58"/>
    <mergeCell ref="A1:B1"/>
    <mergeCell ref="F1:Z1"/>
    <mergeCell ref="F2:G2"/>
    <mergeCell ref="D3:Z3"/>
    <mergeCell ref="A4:B4"/>
    <mergeCell ref="F4:G4"/>
    <mergeCell ref="H4:Z4"/>
    <mergeCell ref="A5:B5"/>
    <mergeCell ref="D5:Z5"/>
    <mergeCell ref="A6:A7"/>
    <mergeCell ref="B6:B7"/>
    <mergeCell ref="C6:C7"/>
    <mergeCell ref="D6:D7"/>
    <mergeCell ref="X6:X7"/>
    <mergeCell ref="Y6:Y7"/>
    <mergeCell ref="Z6:Z7"/>
    <mergeCell ref="A29:V29"/>
    <mergeCell ref="M6:O6"/>
    <mergeCell ref="P6:P7"/>
    <mergeCell ref="Q6:S6"/>
    <mergeCell ref="T6:T7"/>
    <mergeCell ref="U6:U7"/>
    <mergeCell ref="V6:V7"/>
    <mergeCell ref="A9:V9"/>
    <mergeCell ref="E6:G6"/>
    <mergeCell ref="H6:H7"/>
    <mergeCell ref="I6:K6"/>
    <mergeCell ref="L6:L7"/>
    <mergeCell ref="W6:W7"/>
    <mergeCell ref="A41:V41"/>
    <mergeCell ref="A32:V32"/>
    <mergeCell ref="A36:V36"/>
    <mergeCell ref="A37:V37"/>
    <mergeCell ref="A34:V34"/>
    <mergeCell ref="A80:V80"/>
    <mergeCell ref="A81:V81"/>
    <mergeCell ref="A83:V83"/>
    <mergeCell ref="A45:V45"/>
    <mergeCell ref="A48:V48"/>
    <mergeCell ref="A60:V60"/>
    <mergeCell ref="A61:V61"/>
    <mergeCell ref="A65:V65"/>
    <mergeCell ref="A52:B52"/>
    <mergeCell ref="A67:V67"/>
    <mergeCell ref="A69:V69"/>
    <mergeCell ref="A74:V74"/>
    <mergeCell ref="A77:V77"/>
    <mergeCell ref="D78:D79"/>
    <mergeCell ref="H78:H79"/>
    <mergeCell ref="A54:V54"/>
    <mergeCell ref="A86:V86"/>
    <mergeCell ref="A90:V90"/>
    <mergeCell ref="A91:V91"/>
    <mergeCell ref="A93:V93"/>
    <mergeCell ref="L100:L101"/>
    <mergeCell ref="H100:H101"/>
    <mergeCell ref="H94:H95"/>
    <mergeCell ref="L94:L95"/>
    <mergeCell ref="H97:H98"/>
    <mergeCell ref="L97:L98"/>
    <mergeCell ref="A96:V96"/>
  </mergeCells>
  <printOptions/>
  <pageMargins left="0.7" right="0.7" top="0.75" bottom="0.75" header="0.3" footer="0.3"/>
  <pageSetup fitToHeight="0" fitToWidth="1" horizontalDpi="600" verticalDpi="600" orientation="landscape" scale="37" r:id="rId3"/>
  <legacyDrawing r:id="rId2"/>
</worksheet>
</file>

<file path=xl/worksheets/sheet2.xml><?xml version="1.0" encoding="utf-8"?>
<worksheet xmlns="http://schemas.openxmlformats.org/spreadsheetml/2006/main" xmlns:r="http://schemas.openxmlformats.org/officeDocument/2006/relationships">
  <dimension ref="B3:M26"/>
  <sheetViews>
    <sheetView zoomScale="154" zoomScaleNormal="154" zoomScalePageLayoutView="0" workbookViewId="0" topLeftCell="A18">
      <selection activeCell="C26" sqref="C26"/>
    </sheetView>
  </sheetViews>
  <sheetFormatPr defaultColWidth="11.421875" defaultRowHeight="15"/>
  <cols>
    <col min="1" max="2" width="11.421875" style="0" customWidth="1"/>
    <col min="3" max="3" width="37.00390625" style="0" customWidth="1"/>
    <col min="4" max="4" width="13.28125" style="0" customWidth="1"/>
    <col min="5" max="5" width="15.28125" style="0" customWidth="1"/>
    <col min="6" max="6" width="14.7109375" style="0" customWidth="1"/>
    <col min="7" max="7" width="11.421875" style="0" customWidth="1"/>
    <col min="8" max="8" width="2.140625" style="0" customWidth="1"/>
    <col min="9" max="9" width="11.421875" style="0" customWidth="1"/>
    <col min="10" max="10" width="35.28125" style="0" customWidth="1"/>
    <col min="11" max="11" width="11.421875" style="0" customWidth="1"/>
    <col min="12" max="12" width="17.421875" style="0" customWidth="1"/>
  </cols>
  <sheetData>
    <row r="3" spans="2:13" s="11" customFormat="1" ht="20.25" customHeight="1">
      <c r="B3" s="214" t="s">
        <v>310</v>
      </c>
      <c r="C3" s="214"/>
      <c r="D3" s="214"/>
      <c r="E3" s="214"/>
      <c r="F3" s="214"/>
      <c r="I3" s="214" t="s">
        <v>311</v>
      </c>
      <c r="J3" s="214"/>
      <c r="K3" s="214"/>
      <c r="L3" s="214"/>
      <c r="M3" s="214"/>
    </row>
    <row r="4" spans="2:13" ht="17.25" thickBot="1">
      <c r="B4" s="75"/>
      <c r="C4" s="76"/>
      <c r="D4" s="75"/>
      <c r="E4" s="75">
        <v>500</v>
      </c>
      <c r="F4" s="75"/>
      <c r="I4" s="75"/>
      <c r="J4" s="76"/>
      <c r="K4" s="75"/>
      <c r="L4" s="75">
        <v>500</v>
      </c>
      <c r="M4" s="75"/>
    </row>
    <row r="5" spans="2:13" ht="23.25" customHeight="1" thickTop="1">
      <c r="B5" s="115" t="s">
        <v>343</v>
      </c>
      <c r="C5" s="78" t="s">
        <v>312</v>
      </c>
      <c r="D5" s="79" t="s">
        <v>313</v>
      </c>
      <c r="E5" s="79" t="s">
        <v>314</v>
      </c>
      <c r="F5" s="80" t="s">
        <v>315</v>
      </c>
      <c r="I5" s="77"/>
      <c r="J5" s="78" t="s">
        <v>312</v>
      </c>
      <c r="K5" s="79" t="s">
        <v>313</v>
      </c>
      <c r="L5" s="79" t="s">
        <v>314</v>
      </c>
      <c r="M5" s="80" t="s">
        <v>315</v>
      </c>
    </row>
    <row r="6" spans="2:13" ht="35.25" customHeight="1">
      <c r="B6" s="81">
        <v>1</v>
      </c>
      <c r="C6" s="82" t="s">
        <v>316</v>
      </c>
      <c r="D6" s="83">
        <f>+'PTBA-2022 '!W8</f>
        <v>323671</v>
      </c>
      <c r="E6" s="84">
        <f>+D6*500</f>
        <v>161835500</v>
      </c>
      <c r="F6" s="85">
        <f>D6/D11</f>
        <v>0.18953355460250018</v>
      </c>
      <c r="G6" s="86"/>
      <c r="I6" s="81">
        <v>1</v>
      </c>
      <c r="J6" s="82" t="s">
        <v>316</v>
      </c>
      <c r="K6" s="83">
        <f>+L6/500</f>
        <v>247000</v>
      </c>
      <c r="L6" s="84">
        <v>123500000</v>
      </c>
      <c r="M6" s="108">
        <f>K6/K11%</f>
        <v>22.479068074262834</v>
      </c>
    </row>
    <row r="7" spans="2:13" ht="44.25" customHeight="1">
      <c r="B7" s="81">
        <v>2</v>
      </c>
      <c r="C7" s="82" t="s">
        <v>317</v>
      </c>
      <c r="D7" s="83">
        <f>+'PTBA-2022 '!W36</f>
        <v>217306</v>
      </c>
      <c r="E7" s="84">
        <f>+D7*500</f>
        <v>108653000</v>
      </c>
      <c r="F7" s="85">
        <f>+D7/D11</f>
        <v>0.12724889970510458</v>
      </c>
      <c r="I7" s="81">
        <v>2</v>
      </c>
      <c r="J7" s="82" t="s">
        <v>317</v>
      </c>
      <c r="K7" s="83">
        <f>+L7/500</f>
        <v>221700</v>
      </c>
      <c r="L7" s="84">
        <v>110850000</v>
      </c>
      <c r="M7" s="85">
        <f>(K7/K11)*100%</f>
        <v>0.20176556243174373</v>
      </c>
    </row>
    <row r="8" spans="2:13" ht="28.5" customHeight="1">
      <c r="B8" s="81">
        <v>3</v>
      </c>
      <c r="C8" s="82" t="s">
        <v>318</v>
      </c>
      <c r="D8" s="83">
        <f>+'PTBA-2022 '!W60</f>
        <v>209558</v>
      </c>
      <c r="E8" s="84">
        <f>+D8*500</f>
        <v>104779000</v>
      </c>
      <c r="F8" s="85">
        <f>+D8/D11</f>
        <v>0.12271186678877852</v>
      </c>
      <c r="I8" s="81">
        <v>3</v>
      </c>
      <c r="J8" s="82" t="s">
        <v>318</v>
      </c>
      <c r="K8" s="83">
        <f>+L8/500</f>
        <v>217600</v>
      </c>
      <c r="L8" s="84">
        <v>108800000</v>
      </c>
      <c r="M8" s="85">
        <f>K8/K11</f>
        <v>0.19803421914816163</v>
      </c>
    </row>
    <row r="9" spans="2:13" ht="28.5" customHeight="1">
      <c r="B9" s="81">
        <v>4</v>
      </c>
      <c r="C9" s="82" t="s">
        <v>319</v>
      </c>
      <c r="D9" s="83">
        <f>+'PTBA-2022 '!W80</f>
        <v>49312</v>
      </c>
      <c r="E9" s="84">
        <f>+D9*500</f>
        <v>24656000</v>
      </c>
      <c r="F9" s="85">
        <f>+D9/D11</f>
        <v>0.02887586050204834</v>
      </c>
      <c r="G9" s="87"/>
      <c r="I9" s="81">
        <v>4</v>
      </c>
      <c r="J9" s="82" t="s">
        <v>319</v>
      </c>
      <c r="K9" s="83">
        <f>+L9/500</f>
        <v>61400</v>
      </c>
      <c r="L9" s="84">
        <v>30700000</v>
      </c>
      <c r="M9" s="85">
        <f>K9/K11</f>
        <v>0.05587914088096105</v>
      </c>
    </row>
    <row r="10" spans="2:13" ht="43.5" customHeight="1">
      <c r="B10" s="81">
        <v>5</v>
      </c>
      <c r="C10" s="82" t="s">
        <v>320</v>
      </c>
      <c r="D10" s="83">
        <f>+'PTBA-2022 '!W90</f>
        <v>907877</v>
      </c>
      <c r="E10" s="84">
        <f>+D10*500</f>
        <v>453938500</v>
      </c>
      <c r="F10" s="85">
        <f>+D10/D11</f>
        <v>0.5316298184015684</v>
      </c>
      <c r="I10" s="81">
        <v>5</v>
      </c>
      <c r="J10" s="82" t="s">
        <v>320</v>
      </c>
      <c r="K10" s="83">
        <f>+L10/500</f>
        <v>351100</v>
      </c>
      <c r="L10" s="84">
        <v>175550000</v>
      </c>
      <c r="M10" s="85">
        <f>K10/K11</f>
        <v>0.3195303967965053</v>
      </c>
    </row>
    <row r="11" spans="2:13" ht="14.25">
      <c r="B11" s="81">
        <v>6</v>
      </c>
      <c r="C11" s="88" t="s">
        <v>321</v>
      </c>
      <c r="D11" s="89">
        <f>SUM(D6:D10)</f>
        <v>1707724</v>
      </c>
      <c r="E11" s="90">
        <f>SUM(E6:E10)</f>
        <v>853862000</v>
      </c>
      <c r="F11" s="91">
        <f>SUM(F6:F10)</f>
        <v>1</v>
      </c>
      <c r="H11" s="74"/>
      <c r="I11" s="81">
        <v>6</v>
      </c>
      <c r="J11" s="88" t="s">
        <v>321</v>
      </c>
      <c r="K11" s="89">
        <f>SUM(K6:K10)</f>
        <v>1098800</v>
      </c>
      <c r="L11" s="90">
        <f>SUM(L6:L10)</f>
        <v>549400000</v>
      </c>
      <c r="M11" s="91">
        <v>1</v>
      </c>
    </row>
    <row r="12" spans="2:13" ht="14.25">
      <c r="B12" s="104"/>
      <c r="C12" s="105"/>
      <c r="D12" s="106"/>
      <c r="E12" s="107"/>
      <c r="F12" s="92"/>
      <c r="H12" s="74"/>
      <c r="I12" s="104"/>
      <c r="J12" s="105"/>
      <c r="K12" s="106"/>
      <c r="L12" s="107"/>
      <c r="M12" s="92"/>
    </row>
    <row r="14" spans="3:13" ht="14.25">
      <c r="C14" s="74" t="s">
        <v>322</v>
      </c>
      <c r="D14" s="74"/>
      <c r="E14" s="74">
        <v>889800000</v>
      </c>
      <c r="F14" s="74">
        <f>+E11-E14</f>
        <v>-35938000</v>
      </c>
      <c r="G14" s="74"/>
      <c r="H14" s="74"/>
      <c r="I14" s="74"/>
      <c r="J14" s="74"/>
      <c r="K14" s="74"/>
      <c r="L14" s="74"/>
      <c r="M14" s="74"/>
    </row>
    <row r="15" spans="3:13" ht="14.25">
      <c r="C15" s="74"/>
      <c r="D15" s="74"/>
      <c r="E15" s="74"/>
      <c r="F15" s="74"/>
      <c r="G15" s="74"/>
      <c r="H15" s="74"/>
      <c r="I15" s="74"/>
      <c r="J15" s="74"/>
      <c r="K15" s="74"/>
      <c r="L15" s="74"/>
      <c r="M15" s="74"/>
    </row>
    <row r="16" spans="2:13" ht="23.25">
      <c r="B16" s="11"/>
      <c r="C16" s="215" t="s">
        <v>323</v>
      </c>
      <c r="D16" s="216"/>
      <c r="E16" s="216"/>
      <c r="F16" s="216"/>
      <c r="G16" s="216"/>
      <c r="H16" s="93"/>
      <c r="I16" s="93"/>
      <c r="J16" s="93"/>
      <c r="K16" s="93"/>
      <c r="L16" s="93"/>
      <c r="M16" s="93"/>
    </row>
    <row r="17" spans="3:13" ht="9.75" customHeight="1">
      <c r="C17" s="74"/>
      <c r="D17" s="74"/>
      <c r="E17" s="74"/>
      <c r="F17" s="74"/>
      <c r="G17" s="74"/>
      <c r="H17" s="74"/>
      <c r="I17" s="74"/>
      <c r="J17" s="74"/>
      <c r="K17" s="74"/>
      <c r="L17" s="74"/>
      <c r="M17" s="74"/>
    </row>
    <row r="18" spans="2:13" s="11" customFormat="1" ht="23.25" customHeight="1" thickBot="1">
      <c r="B18" s="116"/>
      <c r="C18" s="117"/>
      <c r="D18" s="103" t="s">
        <v>324</v>
      </c>
      <c r="E18" s="103" t="s">
        <v>325</v>
      </c>
      <c r="F18" s="103" t="s">
        <v>326</v>
      </c>
      <c r="G18" s="103" t="s">
        <v>327</v>
      </c>
      <c r="H18" s="117"/>
      <c r="I18" s="117"/>
      <c r="J18" s="117"/>
      <c r="K18" s="117"/>
      <c r="L18" s="117"/>
      <c r="M18" s="117"/>
    </row>
    <row r="19" spans="2:13" s="11" customFormat="1" ht="23.25" customHeight="1" thickTop="1">
      <c r="B19" s="77"/>
      <c r="C19" s="96" t="s">
        <v>312</v>
      </c>
      <c r="D19" s="97" t="s">
        <v>314</v>
      </c>
      <c r="E19" s="97" t="s">
        <v>314</v>
      </c>
      <c r="F19" s="118" t="s">
        <v>328</v>
      </c>
      <c r="G19" s="119" t="s">
        <v>315</v>
      </c>
      <c r="H19" s="93"/>
      <c r="I19" s="93"/>
      <c r="J19" s="93"/>
      <c r="K19" s="93"/>
      <c r="L19" s="93"/>
      <c r="M19" s="93"/>
    </row>
    <row r="20" spans="2:13" ht="21.75" customHeight="1">
      <c r="B20" s="81">
        <v>1</v>
      </c>
      <c r="C20" s="98" t="s">
        <v>316</v>
      </c>
      <c r="D20" s="84">
        <v>123500000</v>
      </c>
      <c r="E20" s="84">
        <f>+E6</f>
        <v>161835500</v>
      </c>
      <c r="F20" s="9">
        <f aca="true" t="shared" si="0" ref="F20:F25">E20-D20</f>
        <v>38335500</v>
      </c>
      <c r="G20" s="99">
        <f>+(F20/D20)*100</f>
        <v>31.04089068825911</v>
      </c>
      <c r="H20" s="74"/>
      <c r="I20" s="74"/>
      <c r="J20" s="74"/>
      <c r="K20" s="74"/>
      <c r="L20" s="74"/>
      <c r="M20" s="74"/>
    </row>
    <row r="21" spans="2:13" ht="27">
      <c r="B21" s="81">
        <v>2</v>
      </c>
      <c r="C21" s="98" t="s">
        <v>317</v>
      </c>
      <c r="D21" s="84">
        <v>110850000</v>
      </c>
      <c r="E21" s="84">
        <f>+E7</f>
        <v>108653000</v>
      </c>
      <c r="F21" s="9">
        <f t="shared" si="0"/>
        <v>-2197000</v>
      </c>
      <c r="G21" s="99">
        <f>+(F21/D21)*100</f>
        <v>-1.9819576003608481</v>
      </c>
      <c r="H21" s="74"/>
      <c r="I21" s="74"/>
      <c r="J21" s="74"/>
      <c r="K21" s="74"/>
      <c r="L21" s="74"/>
      <c r="M21" s="74"/>
    </row>
    <row r="22" spans="2:13" ht="14.25">
      <c r="B22" s="81">
        <v>3</v>
      </c>
      <c r="C22" s="98" t="s">
        <v>318</v>
      </c>
      <c r="D22" s="84">
        <v>108800000</v>
      </c>
      <c r="E22" s="84">
        <f>+E8</f>
        <v>104779000</v>
      </c>
      <c r="F22" s="9">
        <f t="shared" si="0"/>
        <v>-4021000</v>
      </c>
      <c r="G22" s="99">
        <f>+(F22/D22)*100</f>
        <v>-3.6957720588235294</v>
      </c>
      <c r="H22" s="74"/>
      <c r="I22" s="74"/>
      <c r="J22" s="74"/>
      <c r="K22" s="74"/>
      <c r="L22" s="74"/>
      <c r="M22" s="74"/>
    </row>
    <row r="23" spans="2:13" ht="14.25">
      <c r="B23" s="81">
        <v>4</v>
      </c>
      <c r="C23" s="98" t="s">
        <v>319</v>
      </c>
      <c r="D23" s="84">
        <v>30700000</v>
      </c>
      <c r="E23" s="84">
        <f>+E9</f>
        <v>24656000</v>
      </c>
      <c r="F23" s="9">
        <f t="shared" si="0"/>
        <v>-6044000</v>
      </c>
      <c r="G23" s="99">
        <f>+(F23/D23)*100</f>
        <v>-19.68729641693811</v>
      </c>
      <c r="H23" s="74"/>
      <c r="I23" s="74"/>
      <c r="J23" s="74"/>
      <c r="K23" s="74"/>
      <c r="L23" s="74"/>
      <c r="M23" s="74"/>
    </row>
    <row r="24" spans="2:13" ht="54.75" customHeight="1">
      <c r="B24" s="81">
        <v>5</v>
      </c>
      <c r="C24" s="98" t="s">
        <v>320</v>
      </c>
      <c r="D24" s="84">
        <v>175550000</v>
      </c>
      <c r="E24" s="84">
        <f>+E10</f>
        <v>453938500</v>
      </c>
      <c r="F24" s="9">
        <f t="shared" si="0"/>
        <v>278388500</v>
      </c>
      <c r="G24" s="99">
        <f>+(F24/D24)*100</f>
        <v>158.5807462261464</v>
      </c>
      <c r="H24" s="74"/>
      <c r="I24" s="74"/>
      <c r="J24" s="74"/>
      <c r="K24" s="74"/>
      <c r="L24" s="74"/>
      <c r="M24" s="74"/>
    </row>
    <row r="25" spans="2:13" ht="14.25">
      <c r="B25" s="100"/>
      <c r="C25" s="101" t="s">
        <v>321</v>
      </c>
      <c r="D25" s="90">
        <f>SUM(D20:D24)</f>
        <v>549400000</v>
      </c>
      <c r="E25" s="95">
        <f>SUM(E20:E24)</f>
        <v>853862000</v>
      </c>
      <c r="F25" s="102">
        <f t="shared" si="0"/>
        <v>304462000</v>
      </c>
      <c r="G25" s="103"/>
      <c r="H25" s="74"/>
      <c r="I25" s="74"/>
      <c r="J25" s="74"/>
      <c r="K25" s="74"/>
      <c r="L25" s="74"/>
      <c r="M25" s="74"/>
    </row>
    <row r="26" spans="3:13" ht="14.25">
      <c r="C26" s="74"/>
      <c r="D26" s="74"/>
      <c r="E26" s="74"/>
      <c r="F26" s="74"/>
      <c r="G26" s="74"/>
      <c r="H26" s="74"/>
      <c r="I26" s="74"/>
      <c r="J26" s="74"/>
      <c r="K26" s="74"/>
      <c r="L26" s="74"/>
      <c r="M26" s="74"/>
    </row>
  </sheetData>
  <sheetProtection/>
  <mergeCells count="3">
    <mergeCell ref="B3:F3"/>
    <mergeCell ref="I3:M3"/>
    <mergeCell ref="C16:G1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COMPTABLE</dc:creator>
  <cp:keywords/>
  <dc:description/>
  <cp:lastModifiedBy>CREATIVE SOLUTIONS</cp:lastModifiedBy>
  <cp:lastPrinted>2022-02-22T09:37:51Z</cp:lastPrinted>
  <dcterms:created xsi:type="dcterms:W3CDTF">2021-11-25T14:52:49Z</dcterms:created>
  <dcterms:modified xsi:type="dcterms:W3CDTF">2022-04-02T20:36:56Z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